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ealdes-my.sharepoint.com/personal/s_paupe_aldes_com/Documents/#1 - Pour partage/"/>
    </mc:Choice>
  </mc:AlternateContent>
  <xr:revisionPtr revIDLastSave="185" documentId="8_{B5A30F7A-1BA4-476A-AEA7-C537809EC084}" xr6:coauthVersionLast="47" xr6:coauthVersionMax="47" xr10:uidLastSave="{DCFA19BD-A6AE-4F86-8FD5-1259E7EF6298}"/>
  <bookViews>
    <workbookView xWindow="-120" yWindow="-16320" windowWidth="29040" windowHeight="15720" xr2:uid="{9F8E8466-E0EB-4C03-9F94-C06FE31CFAF7}"/>
  </bookViews>
  <sheets>
    <sheet name="Data Table-Turbo Hi-Multi SP" sheetId="7" r:id="rId1"/>
    <sheet name="Data Table-Super Hi-Multi+" sheetId="9" state="hidden" r:id="rId2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4" i="7" l="1"/>
  <c r="S412" i="7"/>
  <c r="S415" i="7"/>
  <c r="O208" i="7" l="1"/>
  <c r="O256" i="7"/>
  <c r="O6" i="7"/>
  <c r="AK417" i="7"/>
  <c r="AC417" i="7"/>
  <c r="AG417" i="7" s="1"/>
  <c r="Z417" i="7"/>
  <c r="AB417" i="7" s="1"/>
  <c r="O417" i="7"/>
  <c r="M417" i="7"/>
  <c r="L417" i="7"/>
  <c r="H417" i="7"/>
  <c r="J417" i="7" s="1"/>
  <c r="AK416" i="7"/>
  <c r="AC416" i="7"/>
  <c r="AD416" i="7" s="1"/>
  <c r="Z416" i="7"/>
  <c r="AB416" i="7" s="1"/>
  <c r="O416" i="7"/>
  <c r="M416" i="7"/>
  <c r="L416" i="7"/>
  <c r="H416" i="7"/>
  <c r="J416" i="7" s="1"/>
  <c r="AK415" i="7"/>
  <c r="AC415" i="7"/>
  <c r="AE415" i="7" s="1"/>
  <c r="Z415" i="7"/>
  <c r="AB415" i="7" s="1"/>
  <c r="O415" i="7"/>
  <c r="M415" i="7"/>
  <c r="L415" i="7"/>
  <c r="H415" i="7"/>
  <c r="N415" i="7" s="1"/>
  <c r="AK414" i="7"/>
  <c r="AG414" i="7"/>
  <c r="AE414" i="7"/>
  <c r="AD414" i="7"/>
  <c r="Z414" i="7"/>
  <c r="AI414" i="7" s="1"/>
  <c r="O414" i="7"/>
  <c r="M414" i="7"/>
  <c r="L414" i="7"/>
  <c r="H414" i="7"/>
  <c r="Q414" i="7" s="1"/>
  <c r="AK413" i="7"/>
  <c r="AG413" i="7"/>
  <c r="Z413" i="7"/>
  <c r="AB413" i="7" s="1"/>
  <c r="O413" i="7"/>
  <c r="M413" i="7"/>
  <c r="L413" i="7"/>
  <c r="H413" i="7"/>
  <c r="Q413" i="7" s="1"/>
  <c r="AK412" i="7"/>
  <c r="AC412" i="7"/>
  <c r="AG412" i="7" s="1"/>
  <c r="Z412" i="7"/>
  <c r="AB412" i="7" s="1"/>
  <c r="O412" i="7"/>
  <c r="M412" i="7"/>
  <c r="L412" i="7"/>
  <c r="H412" i="7"/>
  <c r="Q412" i="7" s="1"/>
  <c r="AK411" i="7"/>
  <c r="AC411" i="7"/>
  <c r="AD411" i="7" s="1"/>
  <c r="Z411" i="7"/>
  <c r="O411" i="7"/>
  <c r="M411" i="7"/>
  <c r="L411" i="7"/>
  <c r="H411" i="7"/>
  <c r="Q411" i="7" s="1"/>
  <c r="AK410" i="7"/>
  <c r="AG410" i="7"/>
  <c r="AE410" i="7"/>
  <c r="AD410" i="7"/>
  <c r="Z410" i="7"/>
  <c r="AI410" i="7" s="1"/>
  <c r="O410" i="7"/>
  <c r="M410" i="7"/>
  <c r="L410" i="7"/>
  <c r="H410" i="7"/>
  <c r="N410" i="7" s="1"/>
  <c r="S410" i="7" s="1"/>
  <c r="AK409" i="7"/>
  <c r="AC409" i="7"/>
  <c r="Z409" i="7"/>
  <c r="AB409" i="7" s="1"/>
  <c r="O409" i="7"/>
  <c r="M409" i="7"/>
  <c r="L409" i="7"/>
  <c r="H409" i="7"/>
  <c r="J409" i="7" s="1"/>
  <c r="AK408" i="7"/>
  <c r="AC408" i="7"/>
  <c r="AG408" i="7" s="1"/>
  <c r="Z408" i="7"/>
  <c r="AB408" i="7" s="1"/>
  <c r="O408" i="7"/>
  <c r="M408" i="7"/>
  <c r="L408" i="7"/>
  <c r="H408" i="7"/>
  <c r="J408" i="7" s="1"/>
  <c r="AK407" i="7"/>
  <c r="AG407" i="7"/>
  <c r="AE407" i="7"/>
  <c r="AD407" i="7"/>
  <c r="Z407" i="7"/>
  <c r="AB407" i="7" s="1"/>
  <c r="O407" i="7"/>
  <c r="M407" i="7"/>
  <c r="L407" i="7"/>
  <c r="H407" i="7"/>
  <c r="N407" i="7" s="1"/>
  <c r="S407" i="7" s="1"/>
  <c r="AK406" i="7"/>
  <c r="AG406" i="7"/>
  <c r="AE406" i="7"/>
  <c r="AD406" i="7"/>
  <c r="Z406" i="7"/>
  <c r="AB406" i="7" s="1"/>
  <c r="O406" i="7"/>
  <c r="M406" i="7"/>
  <c r="L406" i="7"/>
  <c r="H406" i="7"/>
  <c r="N406" i="7" s="1"/>
  <c r="S406" i="7" s="1"/>
  <c r="AK405" i="7"/>
  <c r="AC405" i="7"/>
  <c r="AG405" i="7" s="1"/>
  <c r="Z405" i="7"/>
  <c r="O405" i="7"/>
  <c r="M405" i="7"/>
  <c r="L405" i="7"/>
  <c r="H405" i="7"/>
  <c r="Q405" i="7" s="1"/>
  <c r="AK404" i="7"/>
  <c r="AC404" i="7"/>
  <c r="Z404" i="7"/>
  <c r="AB404" i="7" s="1"/>
  <c r="O404" i="7"/>
  <c r="M404" i="7"/>
  <c r="L404" i="7"/>
  <c r="H404" i="7"/>
  <c r="J404" i="7" s="1"/>
  <c r="AK403" i="7"/>
  <c r="AC403" i="7"/>
  <c r="Z403" i="7"/>
  <c r="AB403" i="7" s="1"/>
  <c r="O403" i="7"/>
  <c r="M403" i="7"/>
  <c r="L403" i="7"/>
  <c r="H403" i="7"/>
  <c r="J403" i="7" s="1"/>
  <c r="AK402" i="7"/>
  <c r="AG402" i="7"/>
  <c r="AE402" i="7"/>
  <c r="AD402" i="7"/>
  <c r="Z402" i="7"/>
  <c r="AB402" i="7" s="1"/>
  <c r="O402" i="7"/>
  <c r="M402" i="7"/>
  <c r="L402" i="7"/>
  <c r="H402" i="7"/>
  <c r="J402" i="7" s="1"/>
  <c r="AK401" i="7"/>
  <c r="AG401" i="7"/>
  <c r="AE401" i="7"/>
  <c r="AD401" i="7"/>
  <c r="Z401" i="7"/>
  <c r="AB401" i="7" s="1"/>
  <c r="O401" i="7"/>
  <c r="M401" i="7"/>
  <c r="L401" i="7"/>
  <c r="H401" i="7"/>
  <c r="J401" i="7" s="1"/>
  <c r="AK400" i="7"/>
  <c r="AC400" i="7"/>
  <c r="AD400" i="7" s="1"/>
  <c r="Z400" i="7"/>
  <c r="AB400" i="7" s="1"/>
  <c r="O400" i="7"/>
  <c r="M400" i="7"/>
  <c r="L400" i="7"/>
  <c r="H400" i="7"/>
  <c r="J400" i="7" s="1"/>
  <c r="AK399" i="7"/>
  <c r="AC399" i="7"/>
  <c r="AD399" i="7" s="1"/>
  <c r="Z399" i="7"/>
  <c r="AB399" i="7" s="1"/>
  <c r="O399" i="7"/>
  <c r="M399" i="7"/>
  <c r="L399" i="7"/>
  <c r="H399" i="7"/>
  <c r="J399" i="7" s="1"/>
  <c r="AK398" i="7"/>
  <c r="AG398" i="7"/>
  <c r="AE398" i="7"/>
  <c r="AD398" i="7"/>
  <c r="Z398" i="7"/>
  <c r="AB398" i="7" s="1"/>
  <c r="O398" i="7"/>
  <c r="M398" i="7"/>
  <c r="L398" i="7"/>
  <c r="H398" i="7"/>
  <c r="N398" i="7" s="1"/>
  <c r="S398" i="7" s="1"/>
  <c r="AK397" i="7"/>
  <c r="AG397" i="7"/>
  <c r="AE397" i="7"/>
  <c r="AD397" i="7"/>
  <c r="Z397" i="7"/>
  <c r="AI397" i="7" s="1"/>
  <c r="O397" i="7"/>
  <c r="M397" i="7"/>
  <c r="L397" i="7"/>
  <c r="H397" i="7"/>
  <c r="N397" i="7" s="1"/>
  <c r="S397" i="7" s="1"/>
  <c r="AK396" i="7"/>
  <c r="AG396" i="7"/>
  <c r="AE396" i="7"/>
  <c r="AD396" i="7"/>
  <c r="Z396" i="7"/>
  <c r="AI396" i="7" s="1"/>
  <c r="O396" i="7"/>
  <c r="M396" i="7"/>
  <c r="L396" i="7"/>
  <c r="H396" i="7"/>
  <c r="Q396" i="7" s="1"/>
  <c r="AK395" i="7"/>
  <c r="AG395" i="7"/>
  <c r="AE395" i="7"/>
  <c r="AD395" i="7"/>
  <c r="Z395" i="7"/>
  <c r="AI395" i="7" s="1"/>
  <c r="O395" i="7"/>
  <c r="M395" i="7"/>
  <c r="L395" i="7"/>
  <c r="H395" i="7"/>
  <c r="Q395" i="7" s="1"/>
  <c r="AK394" i="7"/>
  <c r="AG394" i="7"/>
  <c r="AE394" i="7"/>
  <c r="AD394" i="7"/>
  <c r="Z394" i="7"/>
  <c r="AI394" i="7" s="1"/>
  <c r="O394" i="7"/>
  <c r="M394" i="7"/>
  <c r="L394" i="7"/>
  <c r="H394" i="7"/>
  <c r="N394" i="7" s="1"/>
  <c r="S394" i="7" s="1"/>
  <c r="AK393" i="7"/>
  <c r="AG393" i="7"/>
  <c r="AE393" i="7"/>
  <c r="AD393" i="7"/>
  <c r="Z393" i="7"/>
  <c r="AI393" i="7" s="1"/>
  <c r="O393" i="7"/>
  <c r="M393" i="7"/>
  <c r="L393" i="7"/>
  <c r="H393" i="7"/>
  <c r="Q393" i="7" s="1"/>
  <c r="AK392" i="7"/>
  <c r="AG392" i="7"/>
  <c r="AE392" i="7"/>
  <c r="AD392" i="7"/>
  <c r="Z392" i="7"/>
  <c r="AI392" i="7" s="1"/>
  <c r="O392" i="7"/>
  <c r="M392" i="7"/>
  <c r="L392" i="7"/>
  <c r="H392" i="7"/>
  <c r="Q392" i="7" s="1"/>
  <c r="AK391" i="7"/>
  <c r="AG391" i="7"/>
  <c r="AE391" i="7"/>
  <c r="AD391" i="7"/>
  <c r="Z391" i="7"/>
  <c r="AI391" i="7" s="1"/>
  <c r="O391" i="7"/>
  <c r="M391" i="7"/>
  <c r="L391" i="7"/>
  <c r="H391" i="7"/>
  <c r="Q391" i="7" s="1"/>
  <c r="AK390" i="7"/>
  <c r="AG390" i="7"/>
  <c r="AE390" i="7"/>
  <c r="AD390" i="7"/>
  <c r="Z390" i="7"/>
  <c r="AI390" i="7" s="1"/>
  <c r="O390" i="7"/>
  <c r="M390" i="7"/>
  <c r="L390" i="7"/>
  <c r="H390" i="7"/>
  <c r="N390" i="7" s="1"/>
  <c r="S390" i="7" s="1"/>
  <c r="AK389" i="7"/>
  <c r="AG389" i="7"/>
  <c r="AE389" i="7"/>
  <c r="AD389" i="7"/>
  <c r="Z389" i="7"/>
  <c r="AB389" i="7" s="1"/>
  <c r="O389" i="7"/>
  <c r="M389" i="7"/>
  <c r="L389" i="7"/>
  <c r="H389" i="7"/>
  <c r="J389" i="7" s="1"/>
  <c r="AK388" i="7"/>
  <c r="AG388" i="7"/>
  <c r="AE388" i="7"/>
  <c r="AD388" i="7"/>
  <c r="Z388" i="7"/>
  <c r="AB388" i="7" s="1"/>
  <c r="O388" i="7"/>
  <c r="M388" i="7"/>
  <c r="L388" i="7"/>
  <c r="H388" i="7"/>
  <c r="J388" i="7" s="1"/>
  <c r="AK387" i="7"/>
  <c r="AG387" i="7"/>
  <c r="AE387" i="7"/>
  <c r="AD387" i="7"/>
  <c r="Z387" i="7"/>
  <c r="AI387" i="7" s="1"/>
  <c r="O387" i="7"/>
  <c r="M387" i="7"/>
  <c r="L387" i="7"/>
  <c r="H387" i="7"/>
  <c r="Q387" i="7" s="1"/>
  <c r="AK386" i="7"/>
  <c r="AG386" i="7"/>
  <c r="AE386" i="7"/>
  <c r="AD386" i="7"/>
  <c r="Z386" i="7"/>
  <c r="AI386" i="7" s="1"/>
  <c r="O386" i="7"/>
  <c r="M386" i="7"/>
  <c r="L386" i="7"/>
  <c r="H386" i="7"/>
  <c r="J386" i="7" s="1"/>
  <c r="AK385" i="7"/>
  <c r="AG385" i="7"/>
  <c r="AE385" i="7"/>
  <c r="AD385" i="7"/>
  <c r="Z385" i="7"/>
  <c r="AB385" i="7" s="1"/>
  <c r="O385" i="7"/>
  <c r="M385" i="7"/>
  <c r="L385" i="7"/>
  <c r="H385" i="7"/>
  <c r="J385" i="7" s="1"/>
  <c r="AK384" i="7"/>
  <c r="AG384" i="7"/>
  <c r="AE384" i="7"/>
  <c r="AD384" i="7"/>
  <c r="Z384" i="7"/>
  <c r="AB384" i="7" s="1"/>
  <c r="O384" i="7"/>
  <c r="M384" i="7"/>
  <c r="L384" i="7"/>
  <c r="H384" i="7"/>
  <c r="N384" i="7" s="1"/>
  <c r="S384" i="7" s="1"/>
  <c r="AK383" i="7"/>
  <c r="AG383" i="7"/>
  <c r="AE383" i="7"/>
  <c r="AD383" i="7"/>
  <c r="Z383" i="7"/>
  <c r="AI383" i="7" s="1"/>
  <c r="O383" i="7"/>
  <c r="M383" i="7"/>
  <c r="L383" i="7"/>
  <c r="H383" i="7"/>
  <c r="Q383" i="7" s="1"/>
  <c r="AK382" i="7"/>
  <c r="AG382" i="7"/>
  <c r="AE382" i="7"/>
  <c r="AD382" i="7"/>
  <c r="Z382" i="7"/>
  <c r="AI382" i="7" s="1"/>
  <c r="O382" i="7"/>
  <c r="M382" i="7"/>
  <c r="L382" i="7"/>
  <c r="H382" i="7"/>
  <c r="Q382" i="7" s="1"/>
  <c r="AK381" i="7"/>
  <c r="AG381" i="7"/>
  <c r="AE381" i="7"/>
  <c r="AD381" i="7"/>
  <c r="Z381" i="7"/>
  <c r="AI381" i="7" s="1"/>
  <c r="O381" i="7"/>
  <c r="M381" i="7"/>
  <c r="L381" i="7"/>
  <c r="H381" i="7"/>
  <c r="Q381" i="7" s="1"/>
  <c r="AK380" i="7"/>
  <c r="AG380" i="7"/>
  <c r="AE380" i="7"/>
  <c r="AD380" i="7"/>
  <c r="Z380" i="7"/>
  <c r="AI380" i="7" s="1"/>
  <c r="O380" i="7"/>
  <c r="M380" i="7"/>
  <c r="L380" i="7"/>
  <c r="H380" i="7"/>
  <c r="N380" i="7" s="1"/>
  <c r="S380" i="7" s="1"/>
  <c r="AK379" i="7"/>
  <c r="AG379" i="7"/>
  <c r="AE379" i="7"/>
  <c r="AD379" i="7"/>
  <c r="Z379" i="7"/>
  <c r="AB379" i="7" s="1"/>
  <c r="O379" i="7"/>
  <c r="M379" i="7"/>
  <c r="L379" i="7"/>
  <c r="H379" i="7"/>
  <c r="N379" i="7" s="1"/>
  <c r="S379" i="7" s="1"/>
  <c r="AK378" i="7"/>
  <c r="AG378" i="7"/>
  <c r="AE378" i="7"/>
  <c r="AD378" i="7"/>
  <c r="Z378" i="7"/>
  <c r="AB378" i="7" s="1"/>
  <c r="O378" i="7"/>
  <c r="M378" i="7"/>
  <c r="L378" i="7"/>
  <c r="H378" i="7"/>
  <c r="J378" i="7" s="1"/>
  <c r="AK377" i="7"/>
  <c r="AG377" i="7"/>
  <c r="AE377" i="7"/>
  <c r="AD377" i="7"/>
  <c r="Z377" i="7"/>
  <c r="AB377" i="7" s="1"/>
  <c r="O377" i="7"/>
  <c r="M377" i="7"/>
  <c r="L377" i="7"/>
  <c r="H377" i="7"/>
  <c r="N377" i="7" s="1"/>
  <c r="S377" i="7" s="1"/>
  <c r="AK376" i="7"/>
  <c r="AG376" i="7"/>
  <c r="AE376" i="7"/>
  <c r="AD376" i="7"/>
  <c r="Z376" i="7"/>
  <c r="AB376" i="7" s="1"/>
  <c r="O376" i="7"/>
  <c r="M376" i="7"/>
  <c r="L376" i="7"/>
  <c r="H376" i="7"/>
  <c r="N376" i="7" s="1"/>
  <c r="S376" i="7" s="1"/>
  <c r="AK375" i="7"/>
  <c r="AG375" i="7"/>
  <c r="AE375" i="7"/>
  <c r="AD375" i="7"/>
  <c r="Z375" i="7"/>
  <c r="AI375" i="7" s="1"/>
  <c r="O375" i="7"/>
  <c r="M375" i="7"/>
  <c r="L375" i="7"/>
  <c r="H375" i="7"/>
  <c r="Q375" i="7" s="1"/>
  <c r="AK374" i="7"/>
  <c r="AG374" i="7"/>
  <c r="AE374" i="7"/>
  <c r="AD374" i="7"/>
  <c r="Z374" i="7"/>
  <c r="AI374" i="7" s="1"/>
  <c r="O374" i="7"/>
  <c r="M374" i="7"/>
  <c r="L374" i="7"/>
  <c r="H374" i="7"/>
  <c r="Q374" i="7" s="1"/>
  <c r="AK373" i="7"/>
  <c r="AG373" i="7"/>
  <c r="AE373" i="7"/>
  <c r="AD373" i="7"/>
  <c r="Z373" i="7"/>
  <c r="AI373" i="7" s="1"/>
  <c r="O373" i="7"/>
  <c r="M373" i="7"/>
  <c r="L373" i="7"/>
  <c r="H373" i="7"/>
  <c r="Q373" i="7" s="1"/>
  <c r="AK372" i="7"/>
  <c r="AG372" i="7"/>
  <c r="AE372" i="7"/>
  <c r="AD372" i="7"/>
  <c r="Z372" i="7"/>
  <c r="AI372" i="7" s="1"/>
  <c r="O372" i="7"/>
  <c r="M372" i="7"/>
  <c r="L372" i="7"/>
  <c r="H372" i="7"/>
  <c r="N372" i="7" s="1"/>
  <c r="S372" i="7" s="1"/>
  <c r="AK371" i="7"/>
  <c r="AG371" i="7"/>
  <c r="AE371" i="7"/>
  <c r="AD371" i="7"/>
  <c r="Z371" i="7"/>
  <c r="AI371" i="7" s="1"/>
  <c r="O371" i="7"/>
  <c r="M371" i="7"/>
  <c r="L371" i="7"/>
  <c r="H371" i="7"/>
  <c r="Q371" i="7" s="1"/>
  <c r="AK370" i="7"/>
  <c r="AG370" i="7"/>
  <c r="AE370" i="7"/>
  <c r="AD370" i="7"/>
  <c r="Z370" i="7"/>
  <c r="AI370" i="7" s="1"/>
  <c r="O370" i="7"/>
  <c r="M370" i="7"/>
  <c r="L370" i="7"/>
  <c r="H370" i="7"/>
  <c r="Q370" i="7" s="1"/>
  <c r="AK369" i="7"/>
  <c r="AG369" i="7"/>
  <c r="AE369" i="7"/>
  <c r="AD369" i="7"/>
  <c r="Z369" i="7"/>
  <c r="AI369" i="7" s="1"/>
  <c r="O369" i="7"/>
  <c r="M369" i="7"/>
  <c r="L369" i="7"/>
  <c r="H369" i="7"/>
  <c r="Q369" i="7" s="1"/>
  <c r="AK368" i="7"/>
  <c r="AG368" i="7"/>
  <c r="AE368" i="7"/>
  <c r="AD368" i="7"/>
  <c r="Z368" i="7"/>
  <c r="AI368" i="7" s="1"/>
  <c r="O368" i="7"/>
  <c r="M368" i="7"/>
  <c r="L368" i="7"/>
  <c r="H368" i="7"/>
  <c r="Q368" i="7" s="1"/>
  <c r="AK367" i="7"/>
  <c r="AG367" i="7"/>
  <c r="AE367" i="7"/>
  <c r="AD367" i="7"/>
  <c r="Z367" i="7"/>
  <c r="AI367" i="7" s="1"/>
  <c r="O367" i="7"/>
  <c r="M367" i="7"/>
  <c r="L367" i="7"/>
  <c r="H367" i="7"/>
  <c r="Q367" i="7" s="1"/>
  <c r="AK366" i="7"/>
  <c r="AG366" i="7"/>
  <c r="AE366" i="7"/>
  <c r="AD366" i="7"/>
  <c r="Z366" i="7"/>
  <c r="AI366" i="7" s="1"/>
  <c r="O366" i="7"/>
  <c r="M366" i="7"/>
  <c r="L366" i="7"/>
  <c r="H366" i="7"/>
  <c r="Q366" i="7" s="1"/>
  <c r="AK365" i="7"/>
  <c r="AG365" i="7"/>
  <c r="AE365" i="7"/>
  <c r="AD365" i="7"/>
  <c r="Z365" i="7"/>
  <c r="AI365" i="7" s="1"/>
  <c r="O365" i="7"/>
  <c r="M365" i="7"/>
  <c r="L365" i="7"/>
  <c r="H365" i="7"/>
  <c r="Q365" i="7" s="1"/>
  <c r="AK364" i="7"/>
  <c r="AG364" i="7"/>
  <c r="AE364" i="7"/>
  <c r="AD364" i="7"/>
  <c r="Z364" i="7"/>
  <c r="AI364" i="7" s="1"/>
  <c r="O364" i="7"/>
  <c r="M364" i="7"/>
  <c r="L364" i="7"/>
  <c r="H364" i="7"/>
  <c r="Q364" i="7" s="1"/>
  <c r="AK363" i="7"/>
  <c r="AG363" i="7"/>
  <c r="AE363" i="7"/>
  <c r="AD363" i="7"/>
  <c r="Z363" i="7"/>
  <c r="AI363" i="7" s="1"/>
  <c r="O363" i="7"/>
  <c r="M363" i="7"/>
  <c r="L363" i="7"/>
  <c r="H363" i="7"/>
  <c r="N363" i="7" s="1"/>
  <c r="S363" i="7" s="1"/>
  <c r="AK362" i="7"/>
  <c r="AG362" i="7"/>
  <c r="AE362" i="7"/>
  <c r="AD362" i="7"/>
  <c r="Z362" i="7"/>
  <c r="AI362" i="7" s="1"/>
  <c r="O362" i="7"/>
  <c r="M362" i="7"/>
  <c r="L362" i="7"/>
  <c r="H362" i="7"/>
  <c r="Q362" i="7" s="1"/>
  <c r="AK361" i="7"/>
  <c r="AG361" i="7"/>
  <c r="AE361" i="7"/>
  <c r="AD361" i="7"/>
  <c r="Z361" i="7"/>
  <c r="AI361" i="7" s="1"/>
  <c r="O361" i="7"/>
  <c r="M361" i="7"/>
  <c r="L361" i="7"/>
  <c r="H361" i="7"/>
  <c r="Q361" i="7" s="1"/>
  <c r="AK360" i="7"/>
  <c r="AG360" i="7"/>
  <c r="AE360" i="7"/>
  <c r="AD360" i="7"/>
  <c r="Z360" i="7"/>
  <c r="AI360" i="7" s="1"/>
  <c r="O360" i="7"/>
  <c r="M360" i="7"/>
  <c r="L360" i="7"/>
  <c r="H360" i="7"/>
  <c r="N360" i="7" s="1"/>
  <c r="S360" i="7" s="1"/>
  <c r="AK359" i="7"/>
  <c r="AG359" i="7"/>
  <c r="AE359" i="7"/>
  <c r="AD359" i="7"/>
  <c r="Z359" i="7"/>
  <c r="AI359" i="7" s="1"/>
  <c r="O359" i="7"/>
  <c r="M359" i="7"/>
  <c r="L359" i="7"/>
  <c r="H359" i="7"/>
  <c r="N359" i="7" s="1"/>
  <c r="S359" i="7" s="1"/>
  <c r="AK358" i="7"/>
  <c r="AG358" i="7"/>
  <c r="AE358" i="7"/>
  <c r="AD358" i="7"/>
  <c r="Z358" i="7"/>
  <c r="AB358" i="7" s="1"/>
  <c r="O358" i="7"/>
  <c r="M358" i="7"/>
  <c r="L358" i="7"/>
  <c r="H358" i="7"/>
  <c r="J358" i="7" s="1"/>
  <c r="AK357" i="7"/>
  <c r="AG357" i="7"/>
  <c r="AE357" i="7"/>
  <c r="AD357" i="7"/>
  <c r="Z357" i="7"/>
  <c r="AB357" i="7" s="1"/>
  <c r="O357" i="7"/>
  <c r="M357" i="7"/>
  <c r="L357" i="7"/>
  <c r="H357" i="7"/>
  <c r="J357" i="7" s="1"/>
  <c r="N402" i="7" l="1"/>
  <c r="S402" i="7" s="1"/>
  <c r="Q377" i="7"/>
  <c r="Q397" i="7"/>
  <c r="AE416" i="7"/>
  <c r="AI405" i="7"/>
  <c r="AG416" i="7"/>
  <c r="AI385" i="7"/>
  <c r="AD408" i="7"/>
  <c r="AI413" i="7"/>
  <c r="N385" i="7"/>
  <c r="S385" i="7" s="1"/>
  <c r="Q408" i="7"/>
  <c r="Q410" i="7"/>
  <c r="AI379" i="7"/>
  <c r="AI384" i="7"/>
  <c r="AE405" i="7"/>
  <c r="J410" i="7"/>
  <c r="AI401" i="7"/>
  <c r="Q389" i="7"/>
  <c r="Q372" i="7"/>
  <c r="Q386" i="7"/>
  <c r="AB359" i="7"/>
  <c r="AI388" i="7"/>
  <c r="AI406" i="7"/>
  <c r="Q394" i="7"/>
  <c r="Q360" i="7"/>
  <c r="AI376" i="7"/>
  <c r="Q385" i="7"/>
  <c r="AD405" i="7"/>
  <c r="N408" i="7"/>
  <c r="S408" i="7" s="1"/>
  <c r="AI411" i="7"/>
  <c r="N404" i="7"/>
  <c r="S404" i="7" s="1"/>
  <c r="N413" i="7"/>
  <c r="S413" i="7" s="1"/>
  <c r="Q376" i="7"/>
  <c r="N388" i="7"/>
  <c r="S388" i="7" s="1"/>
  <c r="J394" i="7"/>
  <c r="AE399" i="7"/>
  <c r="Q400" i="7"/>
  <c r="AG411" i="7"/>
  <c r="Q358" i="7"/>
  <c r="AG399" i="7"/>
  <c r="Q404" i="7"/>
  <c r="AI357" i="7"/>
  <c r="Q379" i="7"/>
  <c r="N386" i="7"/>
  <c r="S386" i="7" s="1"/>
  <c r="Q388" i="7"/>
  <c r="Q390" i="7"/>
  <c r="AI399" i="7"/>
  <c r="N358" i="7"/>
  <c r="S358" i="7" s="1"/>
  <c r="AI389" i="7"/>
  <c r="Q407" i="7"/>
  <c r="N409" i="7"/>
  <c r="S409" i="7" s="1"/>
  <c r="J369" i="7"/>
  <c r="J359" i="7"/>
  <c r="J363" i="7"/>
  <c r="AB397" i="7"/>
  <c r="J398" i="7"/>
  <c r="N399" i="7"/>
  <c r="S399" i="7" s="1"/>
  <c r="N401" i="7"/>
  <c r="S401" i="7" s="1"/>
  <c r="AI403" i="7"/>
  <c r="N369" i="7"/>
  <c r="S369" i="7" s="1"/>
  <c r="AI378" i="7"/>
  <c r="AE400" i="7"/>
  <c r="J407" i="7"/>
  <c r="AI408" i="7"/>
  <c r="N378" i="7"/>
  <c r="S378" i="7" s="1"/>
  <c r="AI398" i="7"/>
  <c r="AG400" i="7"/>
  <c r="Q401" i="7"/>
  <c r="N403" i="7"/>
  <c r="S403" i="7" s="1"/>
  <c r="AI404" i="7"/>
  <c r="AI407" i="7"/>
  <c r="AI409" i="7"/>
  <c r="N416" i="7"/>
  <c r="S416" i="7" s="1"/>
  <c r="J384" i="7"/>
  <c r="AI412" i="7"/>
  <c r="J390" i="7"/>
  <c r="N357" i="7"/>
  <c r="S357" i="7" s="1"/>
  <c r="J377" i="7"/>
  <c r="Q399" i="7"/>
  <c r="Q359" i="7"/>
  <c r="Q384" i="7"/>
  <c r="AI400" i="7"/>
  <c r="AI358" i="7"/>
  <c r="Q363" i="7"/>
  <c r="AI377" i="7"/>
  <c r="Q378" i="7"/>
  <c r="J379" i="7"/>
  <c r="Q380" i="7"/>
  <c r="N389" i="7"/>
  <c r="S389" i="7" s="1"/>
  <c r="Q398" i="7"/>
  <c r="N400" i="7"/>
  <c r="S400" i="7" s="1"/>
  <c r="Q403" i="7"/>
  <c r="AG415" i="7"/>
  <c r="AI415" i="7"/>
  <c r="Q406" i="7"/>
  <c r="Q415" i="7"/>
  <c r="Q417" i="7"/>
  <c r="J362" i="7"/>
  <c r="AB363" i="7"/>
  <c r="J366" i="7"/>
  <c r="AB368" i="7"/>
  <c r="AB369" i="7"/>
  <c r="J370" i="7"/>
  <c r="AB393" i="7"/>
  <c r="J368" i="7"/>
  <c r="AB383" i="7"/>
  <c r="AB386" i="7"/>
  <c r="AB387" i="7"/>
  <c r="J391" i="7"/>
  <c r="J393" i="7"/>
  <c r="J395" i="7"/>
  <c r="AB361" i="7"/>
  <c r="AB365" i="7"/>
  <c r="AB366" i="7"/>
  <c r="AB370" i="7"/>
  <c r="J375" i="7"/>
  <c r="AB381" i="7"/>
  <c r="Q416" i="7"/>
  <c r="N417" i="7"/>
  <c r="S417" i="7" s="1"/>
  <c r="AD417" i="7"/>
  <c r="Q357" i="7"/>
  <c r="J360" i="7"/>
  <c r="AB360" i="7"/>
  <c r="AB371" i="7"/>
  <c r="J372" i="7"/>
  <c r="AB372" i="7"/>
  <c r="AB375" i="7"/>
  <c r="J376" i="7"/>
  <c r="J380" i="7"/>
  <c r="AB380" i="7"/>
  <c r="AB396" i="7"/>
  <c r="J397" i="7"/>
  <c r="Q402" i="7"/>
  <c r="AI402" i="7"/>
  <c r="AG403" i="7"/>
  <c r="AE404" i="7"/>
  <c r="J406" i="7"/>
  <c r="Q409" i="7"/>
  <c r="AG409" i="7"/>
  <c r="AB414" i="7"/>
  <c r="J415" i="7"/>
  <c r="AI416" i="7"/>
  <c r="AE417" i="7"/>
  <c r="J361" i="7"/>
  <c r="AB364" i="7"/>
  <c r="J367" i="7"/>
  <c r="J373" i="7"/>
  <c r="AB373" i="7"/>
  <c r="AB374" i="7"/>
  <c r="AB391" i="7"/>
  <c r="AB392" i="7"/>
  <c r="AB395" i="7"/>
  <c r="AB405" i="7"/>
  <c r="AE409" i="7"/>
  <c r="N362" i="7"/>
  <c r="S362" i="7" s="1"/>
  <c r="N366" i="7"/>
  <c r="S366" i="7" s="1"/>
  <c r="N368" i="7"/>
  <c r="S368" i="7" s="1"/>
  <c r="N370" i="7"/>
  <c r="S370" i="7" s="1"/>
  <c r="AB362" i="7"/>
  <c r="J364" i="7"/>
  <c r="J374" i="7"/>
  <c r="J382" i="7"/>
  <c r="J383" i="7"/>
  <c r="J387" i="7"/>
  <c r="AB390" i="7"/>
  <c r="AB394" i="7"/>
  <c r="J405" i="7"/>
  <c r="AD409" i="7"/>
  <c r="AB410" i="7"/>
  <c r="J411" i="7"/>
  <c r="J365" i="7"/>
  <c r="AB367" i="7"/>
  <c r="J371" i="7"/>
  <c r="J381" i="7"/>
  <c r="AB382" i="7"/>
  <c r="J392" i="7"/>
  <c r="J396" i="7"/>
  <c r="AD403" i="7"/>
  <c r="AD404" i="7"/>
  <c r="AB411" i="7"/>
  <c r="J412" i="7"/>
  <c r="J414" i="7"/>
  <c r="N364" i="7"/>
  <c r="S364" i="7" s="1"/>
  <c r="N374" i="7"/>
  <c r="S374" i="7" s="1"/>
  <c r="N382" i="7"/>
  <c r="S382" i="7" s="1"/>
  <c r="N383" i="7"/>
  <c r="S383" i="7" s="1"/>
  <c r="N387" i="7"/>
  <c r="S387" i="7" s="1"/>
  <c r="N391" i="7"/>
  <c r="S391" i="7" s="1"/>
  <c r="N393" i="7"/>
  <c r="S393" i="7" s="1"/>
  <c r="N395" i="7"/>
  <c r="S395" i="7" s="1"/>
  <c r="AG404" i="7"/>
  <c r="N405" i="7"/>
  <c r="S405" i="7" s="1"/>
  <c r="N411" i="7"/>
  <c r="S411" i="7" s="1"/>
  <c r="N365" i="7"/>
  <c r="S365" i="7" s="1"/>
  <c r="N371" i="7"/>
  <c r="S371" i="7" s="1"/>
  <c r="N381" i="7"/>
  <c r="S381" i="7" s="1"/>
  <c r="N392" i="7"/>
  <c r="S392" i="7" s="1"/>
  <c r="N396" i="7"/>
  <c r="S396" i="7" s="1"/>
  <c r="N412" i="7"/>
  <c r="AD412" i="7"/>
  <c r="N414" i="7"/>
  <c r="AI417" i="7"/>
  <c r="N361" i="7"/>
  <c r="S361" i="7" s="1"/>
  <c r="N367" i="7"/>
  <c r="S367" i="7" s="1"/>
  <c r="N373" i="7"/>
  <c r="S373" i="7" s="1"/>
  <c r="N375" i="7"/>
  <c r="S375" i="7" s="1"/>
  <c r="AE412" i="7"/>
  <c r="AD415" i="7"/>
  <c r="AK262" i="7"/>
  <c r="AG262" i="7"/>
  <c r="Z262" i="7"/>
  <c r="AF262" i="7" s="1"/>
  <c r="O262" i="7"/>
  <c r="H262" i="7"/>
  <c r="AL332" i="9"/>
  <c r="Z332" i="9"/>
  <c r="AI332" i="9" s="1"/>
  <c r="H332" i="9"/>
  <c r="N332" i="9" s="1"/>
  <c r="AL331" i="9"/>
  <c r="Z331" i="9"/>
  <c r="AI331" i="9" s="1"/>
  <c r="H331" i="9"/>
  <c r="AL330" i="9"/>
  <c r="Z330" i="9"/>
  <c r="AI330" i="9" s="1"/>
  <c r="Q330" i="9"/>
  <c r="P330" i="9" s="1"/>
  <c r="S330" i="9" s="1"/>
  <c r="N330" i="9"/>
  <c r="H330" i="9"/>
  <c r="AL329" i="9"/>
  <c r="AI329" i="9"/>
  <c r="Z329" i="9"/>
  <c r="AF329" i="9" s="1"/>
  <c r="AK329" i="9" s="1"/>
  <c r="H329" i="9"/>
  <c r="AL328" i="9"/>
  <c r="Z328" i="9"/>
  <c r="AI328" i="9" s="1"/>
  <c r="H328" i="9"/>
  <c r="Q328" i="9" s="1"/>
  <c r="P328" i="9" s="1"/>
  <c r="T328" i="9" s="1"/>
  <c r="AL327" i="9"/>
  <c r="Z327" i="9"/>
  <c r="H327" i="9"/>
  <c r="N327" i="9" s="1"/>
  <c r="AL326" i="9"/>
  <c r="AK326" i="9"/>
  <c r="AI326" i="9"/>
  <c r="AF326" i="9"/>
  <c r="Z326" i="9"/>
  <c r="N326" i="9"/>
  <c r="H326" i="9"/>
  <c r="AL325" i="9"/>
  <c r="Z325" i="9"/>
  <c r="AF325" i="9" s="1"/>
  <c r="AK325" i="9" s="1"/>
  <c r="H325" i="9"/>
  <c r="Q325" i="9" s="1"/>
  <c r="P325" i="9" s="1"/>
  <c r="T325" i="9" s="1"/>
  <c r="AL324" i="9"/>
  <c r="Z324" i="9"/>
  <c r="AI324" i="9" s="1"/>
  <c r="H324" i="9"/>
  <c r="N324" i="9" s="1"/>
  <c r="AL323" i="9"/>
  <c r="Z323" i="9"/>
  <c r="AI323" i="9" s="1"/>
  <c r="H323" i="9"/>
  <c r="AL322" i="9"/>
  <c r="Z322" i="9"/>
  <c r="AI322" i="9" s="1"/>
  <c r="H322" i="9"/>
  <c r="Q322" i="9" s="1"/>
  <c r="P322" i="9" s="1"/>
  <c r="S322" i="9" s="1"/>
  <c r="AL321" i="9"/>
  <c r="Z321" i="9"/>
  <c r="AF321" i="9" s="1"/>
  <c r="AK321" i="9" s="1"/>
  <c r="H321" i="9"/>
  <c r="AL320" i="9"/>
  <c r="Z320" i="9"/>
  <c r="AF320" i="9" s="1"/>
  <c r="AK320" i="9" s="1"/>
  <c r="Q320" i="9"/>
  <c r="P320" i="9" s="1"/>
  <c r="T320" i="9" s="1"/>
  <c r="N320" i="9"/>
  <c r="H320" i="9"/>
  <c r="AL319" i="9"/>
  <c r="Z319" i="9"/>
  <c r="Q319" i="9"/>
  <c r="P319" i="9" s="1"/>
  <c r="H319" i="9"/>
  <c r="N319" i="9" s="1"/>
  <c r="AL318" i="9"/>
  <c r="Z318" i="9"/>
  <c r="H318" i="9"/>
  <c r="N318" i="9" s="1"/>
  <c r="AL317" i="9"/>
  <c r="Z317" i="9"/>
  <c r="AF317" i="9" s="1"/>
  <c r="AK317" i="9" s="1"/>
  <c r="H317" i="9"/>
  <c r="AL316" i="9"/>
  <c r="Z316" i="9"/>
  <c r="H316" i="9"/>
  <c r="N316" i="9" s="1"/>
  <c r="AL315" i="9"/>
  <c r="AK315" i="9"/>
  <c r="AI315" i="9"/>
  <c r="AF315" i="9"/>
  <c r="Z315" i="9"/>
  <c r="H315" i="9"/>
  <c r="AL314" i="9"/>
  <c r="Z314" i="9"/>
  <c r="AF314" i="9" s="1"/>
  <c r="AK314" i="9" s="1"/>
  <c r="T314" i="9"/>
  <c r="S314" i="9"/>
  <c r="Q314" i="9"/>
  <c r="H314" i="9"/>
  <c r="N314" i="9" s="1"/>
  <c r="AL313" i="9"/>
  <c r="AG313" i="9"/>
  <c r="Z313" i="9"/>
  <c r="AI313" i="9" s="1"/>
  <c r="M313" i="9"/>
  <c r="H313" i="9"/>
  <c r="N313" i="9" s="1"/>
  <c r="AL312" i="9"/>
  <c r="AG312" i="9"/>
  <c r="Z312" i="9"/>
  <c r="AF312" i="9" s="1"/>
  <c r="AK312" i="9" s="1"/>
  <c r="M312" i="9"/>
  <c r="H312" i="9"/>
  <c r="J312" i="9" s="1"/>
  <c r="AL311" i="9"/>
  <c r="AG311" i="9"/>
  <c r="Z311" i="9"/>
  <c r="AI311" i="9" s="1"/>
  <c r="M311" i="9"/>
  <c r="J311" i="9"/>
  <c r="H311" i="9"/>
  <c r="Q311" i="9" s="1"/>
  <c r="P311" i="9" s="1"/>
  <c r="AL310" i="9"/>
  <c r="AI310" i="9"/>
  <c r="AG310" i="9"/>
  <c r="AF310" i="9"/>
  <c r="AK310" i="9" s="1"/>
  <c r="Z310" i="9"/>
  <c r="M310" i="9"/>
  <c r="H310" i="9"/>
  <c r="N310" i="9" s="1"/>
  <c r="AL309" i="9"/>
  <c r="AG309" i="9"/>
  <c r="Z309" i="9"/>
  <c r="AI309" i="9" s="1"/>
  <c r="M309" i="9"/>
  <c r="H309" i="9"/>
  <c r="N309" i="9" s="1"/>
  <c r="AL308" i="9"/>
  <c r="AG308" i="9"/>
  <c r="Z308" i="9"/>
  <c r="AF308" i="9" s="1"/>
  <c r="AK308" i="9" s="1"/>
  <c r="M308" i="9"/>
  <c r="H308" i="9"/>
  <c r="J308" i="9" s="1"/>
  <c r="AL307" i="9"/>
  <c r="AK307" i="9"/>
  <c r="AI307" i="9"/>
  <c r="AG307" i="9"/>
  <c r="AF307" i="9"/>
  <c r="Z307" i="9"/>
  <c r="M307" i="9"/>
  <c r="H307" i="9"/>
  <c r="Q307" i="9" s="1"/>
  <c r="P307" i="9" s="1"/>
  <c r="AL306" i="9"/>
  <c r="AG306" i="9"/>
  <c r="Z306" i="9"/>
  <c r="AI306" i="9" s="1"/>
  <c r="M306" i="9"/>
  <c r="H306" i="9"/>
  <c r="J306" i="9" s="1"/>
  <c r="AL305" i="9"/>
  <c r="AG305" i="9"/>
  <c r="AF305" i="9"/>
  <c r="AK305" i="9" s="1"/>
  <c r="Z305" i="9"/>
  <c r="AI305" i="9" s="1"/>
  <c r="M305" i="9"/>
  <c r="H305" i="9"/>
  <c r="N305" i="9" s="1"/>
  <c r="AL304" i="9"/>
  <c r="AG304" i="9"/>
  <c r="Z304" i="9"/>
  <c r="AF304" i="9" s="1"/>
  <c r="AK304" i="9" s="1"/>
  <c r="M304" i="9"/>
  <c r="H304" i="9"/>
  <c r="J304" i="9" s="1"/>
  <c r="AL303" i="9"/>
  <c r="AI303" i="9"/>
  <c r="AG303" i="9"/>
  <c r="AF303" i="9"/>
  <c r="AK303" i="9" s="1"/>
  <c r="Z303" i="9"/>
  <c r="Q303" i="9"/>
  <c r="P303" i="9" s="1"/>
  <c r="N303" i="9"/>
  <c r="M303" i="9"/>
  <c r="J303" i="9"/>
  <c r="H303" i="9"/>
  <c r="AL302" i="9"/>
  <c r="AG302" i="9"/>
  <c r="Z302" i="9"/>
  <c r="AI302" i="9" s="1"/>
  <c r="O302" i="9"/>
  <c r="M302" i="9"/>
  <c r="H302" i="9"/>
  <c r="AL301" i="9"/>
  <c r="AG301" i="9"/>
  <c r="Z301" i="9"/>
  <c r="AI301" i="9" s="1"/>
  <c r="O301" i="9"/>
  <c r="N301" i="9"/>
  <c r="M301" i="9"/>
  <c r="J301" i="9"/>
  <c r="H301" i="9"/>
  <c r="Q301" i="9" s="1"/>
  <c r="P301" i="9" s="1"/>
  <c r="T301" i="9" s="1"/>
  <c r="AL300" i="9"/>
  <c r="AG300" i="9"/>
  <c r="Z300" i="9"/>
  <c r="O300" i="9"/>
  <c r="M300" i="9"/>
  <c r="H300" i="9"/>
  <c r="N300" i="9" s="1"/>
  <c r="AL299" i="9"/>
  <c r="AG299" i="9"/>
  <c r="Z299" i="9"/>
  <c r="O299" i="9"/>
  <c r="M299" i="9"/>
  <c r="H299" i="9"/>
  <c r="N299" i="9" s="1"/>
  <c r="AL298" i="9"/>
  <c r="AG298" i="9"/>
  <c r="Z298" i="9"/>
  <c r="AF298" i="9" s="1"/>
  <c r="AK298" i="9" s="1"/>
  <c r="O298" i="9"/>
  <c r="M298" i="9"/>
  <c r="H298" i="9"/>
  <c r="AL297" i="9"/>
  <c r="AG297" i="9"/>
  <c r="Z297" i="9"/>
  <c r="O297" i="9"/>
  <c r="M297" i="9"/>
  <c r="H297" i="9"/>
  <c r="J297" i="9" s="1"/>
  <c r="AL296" i="9"/>
  <c r="AG296" i="9"/>
  <c r="Z296" i="9"/>
  <c r="AF296" i="9" s="1"/>
  <c r="AK296" i="9" s="1"/>
  <c r="Q296" i="9"/>
  <c r="P296" i="9" s="1"/>
  <c r="O296" i="9"/>
  <c r="N296" i="9"/>
  <c r="M296" i="9"/>
  <c r="H296" i="9"/>
  <c r="J296" i="9" s="1"/>
  <c r="AL295" i="9"/>
  <c r="AG295" i="9"/>
  <c r="Z295" i="9"/>
  <c r="AI295" i="9" s="1"/>
  <c r="O295" i="9"/>
  <c r="M295" i="9"/>
  <c r="H295" i="9"/>
  <c r="N295" i="9" s="1"/>
  <c r="AL294" i="9"/>
  <c r="AI294" i="9"/>
  <c r="AG294" i="9"/>
  <c r="AF294" i="9"/>
  <c r="AK294" i="9" s="1"/>
  <c r="Z294" i="9"/>
  <c r="O294" i="9"/>
  <c r="M294" i="9"/>
  <c r="H294" i="9"/>
  <c r="AL293" i="9"/>
  <c r="AG293" i="9"/>
  <c r="Z293" i="9"/>
  <c r="AI293" i="9" s="1"/>
  <c r="O293" i="9"/>
  <c r="M293" i="9"/>
  <c r="H293" i="9"/>
  <c r="Q293" i="9" s="1"/>
  <c r="P293" i="9" s="1"/>
  <c r="T293" i="9" s="1"/>
  <c r="AL292" i="9"/>
  <c r="AG292" i="9"/>
  <c r="AF292" i="9"/>
  <c r="AK292" i="9" s="1"/>
  <c r="Z292" i="9"/>
  <c r="AI292" i="9" s="1"/>
  <c r="O292" i="9"/>
  <c r="M292" i="9"/>
  <c r="H292" i="9"/>
  <c r="N292" i="9" s="1"/>
  <c r="AL291" i="9"/>
  <c r="AG291" i="9"/>
  <c r="Z291" i="9"/>
  <c r="O291" i="9"/>
  <c r="M291" i="9"/>
  <c r="H291" i="9"/>
  <c r="N291" i="9" s="1"/>
  <c r="AL290" i="9"/>
  <c r="AG290" i="9"/>
  <c r="Z290" i="9"/>
  <c r="AF290" i="9" s="1"/>
  <c r="AK290" i="9" s="1"/>
  <c r="O290" i="9"/>
  <c r="M290" i="9"/>
  <c r="H290" i="9"/>
  <c r="AL289" i="9"/>
  <c r="AI289" i="9"/>
  <c r="AG289" i="9"/>
  <c r="Z289" i="9"/>
  <c r="AF289" i="9" s="1"/>
  <c r="AK289" i="9" s="1"/>
  <c r="O289" i="9"/>
  <c r="M289" i="9"/>
  <c r="H289" i="9"/>
  <c r="AL288" i="9"/>
  <c r="AG288" i="9"/>
  <c r="AF288" i="9"/>
  <c r="AK288" i="9" s="1"/>
  <c r="Z288" i="9"/>
  <c r="AI288" i="9" s="1"/>
  <c r="Q288" i="9"/>
  <c r="P288" i="9" s="1"/>
  <c r="O288" i="9"/>
  <c r="N288" i="9"/>
  <c r="M288" i="9"/>
  <c r="H288" i="9"/>
  <c r="J288" i="9" s="1"/>
  <c r="AL287" i="9"/>
  <c r="AI287" i="9"/>
  <c r="AG287" i="9"/>
  <c r="Z287" i="9"/>
  <c r="AF287" i="9" s="1"/>
  <c r="AK287" i="9" s="1"/>
  <c r="O287" i="9"/>
  <c r="M287" i="9"/>
  <c r="H287" i="9"/>
  <c r="Q287" i="9" s="1"/>
  <c r="P287" i="9" s="1"/>
  <c r="AL286" i="9"/>
  <c r="AG286" i="9"/>
  <c r="AE286" i="9"/>
  <c r="Z286" i="9"/>
  <c r="AI286" i="9" s="1"/>
  <c r="Q286" i="9"/>
  <c r="P286" i="9"/>
  <c r="O286" i="9"/>
  <c r="N286" i="9"/>
  <c r="M286" i="9"/>
  <c r="H286" i="9"/>
  <c r="J286" i="9" s="1"/>
  <c r="AL285" i="9"/>
  <c r="AG285" i="9"/>
  <c r="Z285" i="9"/>
  <c r="AI285" i="9" s="1"/>
  <c r="Q285" i="9"/>
  <c r="P285" i="9"/>
  <c r="T285" i="9" s="1"/>
  <c r="O285" i="9"/>
  <c r="N285" i="9"/>
  <c r="M285" i="9"/>
  <c r="J285" i="9"/>
  <c r="H285" i="9"/>
  <c r="AL284" i="9"/>
  <c r="AG284" i="9"/>
  <c r="Z284" i="9"/>
  <c r="AI284" i="9" s="1"/>
  <c r="O284" i="9"/>
  <c r="N284" i="9"/>
  <c r="M284" i="9"/>
  <c r="H284" i="9"/>
  <c r="Q284" i="9" s="1"/>
  <c r="P284" i="9" s="1"/>
  <c r="T284" i="9" s="1"/>
  <c r="AL283" i="9"/>
  <c r="AG283" i="9"/>
  <c r="Z283" i="9"/>
  <c r="AI283" i="9" s="1"/>
  <c r="O283" i="9"/>
  <c r="M283" i="9"/>
  <c r="H283" i="9"/>
  <c r="N283" i="9" s="1"/>
  <c r="AL282" i="9"/>
  <c r="AG282" i="9"/>
  <c r="Z282" i="9"/>
  <c r="O282" i="9"/>
  <c r="M282" i="9"/>
  <c r="J282" i="9"/>
  <c r="H282" i="9"/>
  <c r="N282" i="9" s="1"/>
  <c r="AL281" i="9"/>
  <c r="AG281" i="9"/>
  <c r="Z281" i="9"/>
  <c r="AF281" i="9" s="1"/>
  <c r="AK281" i="9" s="1"/>
  <c r="O281" i="9"/>
  <c r="M281" i="9"/>
  <c r="H281" i="9"/>
  <c r="AL280" i="9"/>
  <c r="AG280" i="9"/>
  <c r="Z280" i="9"/>
  <c r="O280" i="9"/>
  <c r="M280" i="9"/>
  <c r="H280" i="9"/>
  <c r="J280" i="9" s="1"/>
  <c r="AL279" i="9"/>
  <c r="AG279" i="9"/>
  <c r="AE279" i="9"/>
  <c r="Z279" i="9"/>
  <c r="AF279" i="9" s="1"/>
  <c r="AK279" i="9" s="1"/>
  <c r="T279" i="9"/>
  <c r="S279" i="9"/>
  <c r="O279" i="9"/>
  <c r="M279" i="9"/>
  <c r="H279" i="9"/>
  <c r="J279" i="9" s="1"/>
  <c r="AL278" i="9"/>
  <c r="AG278" i="9"/>
  <c r="AE278" i="9"/>
  <c r="Z278" i="9"/>
  <c r="AF278" i="9" s="1"/>
  <c r="AK278" i="9" s="1"/>
  <c r="Q278" i="9"/>
  <c r="P278" i="9" s="1"/>
  <c r="O278" i="9"/>
  <c r="N278" i="9"/>
  <c r="M278" i="9"/>
  <c r="H278" i="9"/>
  <c r="J278" i="9" s="1"/>
  <c r="AL277" i="9"/>
  <c r="AK277" i="9"/>
  <c r="AI277" i="9"/>
  <c r="AG277" i="9"/>
  <c r="AF277" i="9"/>
  <c r="AE277" i="9"/>
  <c r="Z277" i="9"/>
  <c r="O277" i="9"/>
  <c r="M277" i="9"/>
  <c r="H277" i="9"/>
  <c r="N277" i="9" s="1"/>
  <c r="AL276" i="9"/>
  <c r="AG276" i="9"/>
  <c r="Z276" i="9"/>
  <c r="AI276" i="9" s="1"/>
  <c r="Q276" i="9"/>
  <c r="P276" i="9" s="1"/>
  <c r="O276" i="9"/>
  <c r="N276" i="9"/>
  <c r="M276" i="9"/>
  <c r="J276" i="9"/>
  <c r="H276" i="9"/>
  <c r="AL275" i="9"/>
  <c r="AG275" i="9"/>
  <c r="Z275" i="9"/>
  <c r="AI275" i="9" s="1"/>
  <c r="T275" i="9"/>
  <c r="O275" i="9"/>
  <c r="M275" i="9"/>
  <c r="H275" i="9"/>
  <c r="S275" i="9" s="1"/>
  <c r="AG274" i="9"/>
  <c r="AF274" i="9"/>
  <c r="AK274" i="9" s="1"/>
  <c r="AE274" i="9"/>
  <c r="Z274" i="9"/>
  <c r="AI274" i="9" s="1"/>
  <c r="AH274" i="9" s="1"/>
  <c r="AL274" i="9" s="1"/>
  <c r="Q274" i="9"/>
  <c r="P274" i="9"/>
  <c r="T274" i="9" s="1"/>
  <c r="O274" i="9"/>
  <c r="N274" i="9"/>
  <c r="M274" i="9"/>
  <c r="J274" i="9"/>
  <c r="H274" i="9"/>
  <c r="AL273" i="9"/>
  <c r="AG273" i="9"/>
  <c r="Z273" i="9"/>
  <c r="AI273" i="9" s="1"/>
  <c r="T273" i="9"/>
  <c r="O273" i="9"/>
  <c r="M273" i="9"/>
  <c r="H273" i="9"/>
  <c r="Q273" i="9" s="1"/>
  <c r="AL272" i="9"/>
  <c r="AG272" i="9"/>
  <c r="AE272" i="9"/>
  <c r="Z272" i="9"/>
  <c r="AI272" i="9" s="1"/>
  <c r="T272" i="9"/>
  <c r="O272" i="9"/>
  <c r="M272" i="9"/>
  <c r="J272" i="9"/>
  <c r="H272" i="9"/>
  <c r="N272" i="9" s="1"/>
  <c r="AL271" i="9"/>
  <c r="AG271" i="9"/>
  <c r="Z271" i="9"/>
  <c r="AF271" i="9" s="1"/>
  <c r="AK271" i="9" s="1"/>
  <c r="T271" i="9"/>
  <c r="O271" i="9"/>
  <c r="M271" i="9"/>
  <c r="H271" i="9"/>
  <c r="Q271" i="9" s="1"/>
  <c r="AL270" i="9"/>
  <c r="AG270" i="9"/>
  <c r="Z270" i="9"/>
  <c r="AF270" i="9" s="1"/>
  <c r="AK270" i="9" s="1"/>
  <c r="T270" i="9"/>
  <c r="S270" i="9"/>
  <c r="Q270" i="9"/>
  <c r="O270" i="9"/>
  <c r="N270" i="9"/>
  <c r="M270" i="9"/>
  <c r="H270" i="9"/>
  <c r="J270" i="9" s="1"/>
  <c r="AL269" i="9"/>
  <c r="AG269" i="9"/>
  <c r="Z269" i="9"/>
  <c r="AI269" i="9" s="1"/>
  <c r="T269" i="9"/>
  <c r="O269" i="9"/>
  <c r="M269" i="9"/>
  <c r="H269" i="9"/>
  <c r="S269" i="9" s="1"/>
  <c r="AL268" i="9"/>
  <c r="AG268" i="9"/>
  <c r="Z268" i="9"/>
  <c r="AI268" i="9" s="1"/>
  <c r="T268" i="9"/>
  <c r="O268" i="9"/>
  <c r="M268" i="9"/>
  <c r="H268" i="9"/>
  <c r="J268" i="9" s="1"/>
  <c r="AL267" i="9"/>
  <c r="AG267" i="9"/>
  <c r="Z267" i="9"/>
  <c r="AF267" i="9" s="1"/>
  <c r="AK267" i="9" s="1"/>
  <c r="T267" i="9"/>
  <c r="O267" i="9"/>
  <c r="M267" i="9"/>
  <c r="H267" i="9"/>
  <c r="AL266" i="9"/>
  <c r="AG266" i="9"/>
  <c r="AE266" i="9"/>
  <c r="Z266" i="9"/>
  <c r="AB266" i="9" s="1"/>
  <c r="T266" i="9"/>
  <c r="O266" i="9"/>
  <c r="M266" i="9"/>
  <c r="H266" i="9"/>
  <c r="J266" i="9" s="1"/>
  <c r="AL265" i="9"/>
  <c r="AI265" i="9"/>
  <c r="AG265" i="9"/>
  <c r="AE265" i="9"/>
  <c r="Z265" i="9"/>
  <c r="AB265" i="9" s="1"/>
  <c r="T265" i="9"/>
  <c r="O265" i="9"/>
  <c r="M265" i="9"/>
  <c r="H265" i="9"/>
  <c r="J265" i="9" s="1"/>
  <c r="AL264" i="9"/>
  <c r="AG264" i="9"/>
  <c r="Z264" i="9"/>
  <c r="AF264" i="9" s="1"/>
  <c r="AK264" i="9" s="1"/>
  <c r="T264" i="9"/>
  <c r="S264" i="9"/>
  <c r="Q264" i="9"/>
  <c r="O264" i="9"/>
  <c r="N264" i="9"/>
  <c r="M264" i="9"/>
  <c r="H264" i="9"/>
  <c r="J264" i="9" s="1"/>
  <c r="AL263" i="9"/>
  <c r="AG263" i="9"/>
  <c r="Z263" i="9"/>
  <c r="T263" i="9"/>
  <c r="O263" i="9"/>
  <c r="M263" i="9"/>
  <c r="H263" i="9"/>
  <c r="N263" i="9" s="1"/>
  <c r="AL262" i="9"/>
  <c r="AG262" i="9"/>
  <c r="Z262" i="9"/>
  <c r="AI262" i="9" s="1"/>
  <c r="T262" i="9"/>
  <c r="S262" i="9"/>
  <c r="O262" i="9"/>
  <c r="M262" i="9"/>
  <c r="J262" i="9"/>
  <c r="H262" i="9"/>
  <c r="AL261" i="9"/>
  <c r="AG261" i="9"/>
  <c r="Z261" i="9"/>
  <c r="T261" i="9"/>
  <c r="O261" i="9"/>
  <c r="M261" i="9"/>
  <c r="H261" i="9"/>
  <c r="Q261" i="9" s="1"/>
  <c r="AL260" i="9"/>
  <c r="AG260" i="9"/>
  <c r="Z260" i="9"/>
  <c r="AF260" i="9" s="1"/>
  <c r="AK260" i="9" s="1"/>
  <c r="T260" i="9"/>
  <c r="S260" i="9"/>
  <c r="Q260" i="9"/>
  <c r="O260" i="9"/>
  <c r="N260" i="9"/>
  <c r="M260" i="9"/>
  <c r="H260" i="9"/>
  <c r="J260" i="9" s="1"/>
  <c r="AL259" i="9"/>
  <c r="AG259" i="9"/>
  <c r="AF259" i="9"/>
  <c r="AK259" i="9" s="1"/>
  <c r="AE259" i="9"/>
  <c r="Z259" i="9"/>
  <c r="T259" i="9"/>
  <c r="O259" i="9"/>
  <c r="M259" i="9"/>
  <c r="H259" i="9"/>
  <c r="J259" i="9" s="1"/>
  <c r="AL258" i="9"/>
  <c r="AG258" i="9"/>
  <c r="Z258" i="9"/>
  <c r="AI258" i="9" s="1"/>
  <c r="T258" i="9"/>
  <c r="O258" i="9"/>
  <c r="M258" i="9"/>
  <c r="H258" i="9"/>
  <c r="N258" i="9" s="1"/>
  <c r="AL257" i="9"/>
  <c r="AG257" i="9"/>
  <c r="Z257" i="9"/>
  <c r="AI257" i="9" s="1"/>
  <c r="T257" i="9"/>
  <c r="O257" i="9"/>
  <c r="M257" i="9"/>
  <c r="J257" i="9"/>
  <c r="H257" i="9"/>
  <c r="AL256" i="9"/>
  <c r="AG256" i="9"/>
  <c r="AE256" i="9"/>
  <c r="Z256" i="9"/>
  <c r="AI256" i="9" s="1"/>
  <c r="T256" i="9"/>
  <c r="S256" i="9"/>
  <c r="O256" i="9"/>
  <c r="N256" i="9"/>
  <c r="M256" i="9"/>
  <c r="H256" i="9"/>
  <c r="Q256" i="9" s="1"/>
  <c r="AL255" i="9"/>
  <c r="AG255" i="9"/>
  <c r="Z255" i="9"/>
  <c r="T255" i="9"/>
  <c r="O255" i="9"/>
  <c r="M255" i="9"/>
  <c r="H255" i="9"/>
  <c r="N255" i="9" s="1"/>
  <c r="AL254" i="9"/>
  <c r="AG254" i="9"/>
  <c r="Z254" i="9"/>
  <c r="T254" i="9"/>
  <c r="S254" i="9"/>
  <c r="Q254" i="9"/>
  <c r="O254" i="9"/>
  <c r="M254" i="9"/>
  <c r="H254" i="9"/>
  <c r="J254" i="9" s="1"/>
  <c r="AL253" i="9"/>
  <c r="AG253" i="9"/>
  <c r="AE253" i="9"/>
  <c r="Z253" i="9"/>
  <c r="T253" i="9"/>
  <c r="S253" i="9"/>
  <c r="Q253" i="9"/>
  <c r="O253" i="9"/>
  <c r="M253" i="9"/>
  <c r="H253" i="9"/>
  <c r="J253" i="9" s="1"/>
  <c r="AL252" i="9"/>
  <c r="AG252" i="9"/>
  <c r="Z252" i="9"/>
  <c r="AI252" i="9" s="1"/>
  <c r="T252" i="9"/>
  <c r="O252" i="9"/>
  <c r="M252" i="9"/>
  <c r="H252" i="9"/>
  <c r="AL251" i="9"/>
  <c r="AG251" i="9"/>
  <c r="AE251" i="9"/>
  <c r="Z251" i="9"/>
  <c r="AF251" i="9" s="1"/>
  <c r="AK251" i="9" s="1"/>
  <c r="T251" i="9"/>
  <c r="O251" i="9"/>
  <c r="M251" i="9"/>
  <c r="J251" i="9"/>
  <c r="H251" i="9"/>
  <c r="S251" i="9" s="1"/>
  <c r="AL250" i="9"/>
  <c r="AG250" i="9"/>
  <c r="AE250" i="9"/>
  <c r="Z250" i="9"/>
  <c r="T250" i="9"/>
  <c r="O250" i="9"/>
  <c r="M250" i="9"/>
  <c r="H250" i="9"/>
  <c r="AL249" i="9"/>
  <c r="AG249" i="9"/>
  <c r="Z249" i="9"/>
  <c r="AI249" i="9" s="1"/>
  <c r="T249" i="9"/>
  <c r="S249" i="9"/>
  <c r="Q249" i="9"/>
  <c r="O249" i="9"/>
  <c r="M249" i="9"/>
  <c r="H249" i="9"/>
  <c r="N249" i="9" s="1"/>
  <c r="AL248" i="9"/>
  <c r="AK248" i="9"/>
  <c r="AI248" i="9"/>
  <c r="AG248" i="9"/>
  <c r="AE248" i="9"/>
  <c r="Z248" i="9"/>
  <c r="AF248" i="9" s="1"/>
  <c r="T248" i="9"/>
  <c r="O248" i="9"/>
  <c r="M248" i="9"/>
  <c r="H248" i="9"/>
  <c r="AL247" i="9"/>
  <c r="AG247" i="9"/>
  <c r="Z247" i="9"/>
  <c r="AF247" i="9" s="1"/>
  <c r="AK247" i="9" s="1"/>
  <c r="T247" i="9"/>
  <c r="S247" i="9"/>
  <c r="Q247" i="9"/>
  <c r="O247" i="9"/>
  <c r="M247" i="9"/>
  <c r="H247" i="9"/>
  <c r="AL246" i="9"/>
  <c r="AG246" i="9"/>
  <c r="AE246" i="9"/>
  <c r="Z246" i="9"/>
  <c r="T246" i="9"/>
  <c r="O246" i="9"/>
  <c r="M246" i="9"/>
  <c r="H246" i="9"/>
  <c r="Q246" i="9" s="1"/>
  <c r="AL245" i="9"/>
  <c r="AI245" i="9"/>
  <c r="AG245" i="9"/>
  <c r="AF245" i="9"/>
  <c r="AK245" i="9" s="1"/>
  <c r="AE245" i="9"/>
  <c r="AB245" i="9"/>
  <c r="Z245" i="9"/>
  <c r="T245" i="9"/>
  <c r="O245" i="9"/>
  <c r="M245" i="9"/>
  <c r="H245" i="9"/>
  <c r="AL244" i="9"/>
  <c r="AG244" i="9"/>
  <c r="AE244" i="9"/>
  <c r="Z244" i="9"/>
  <c r="AI244" i="9" s="1"/>
  <c r="T244" i="9"/>
  <c r="S244" i="9"/>
  <c r="Q244" i="9"/>
  <c r="O244" i="9"/>
  <c r="N244" i="9"/>
  <c r="M244" i="9"/>
  <c r="H244" i="9"/>
  <c r="J244" i="9" s="1"/>
  <c r="AL243" i="9"/>
  <c r="AG243" i="9"/>
  <c r="Z243" i="9"/>
  <c r="AI243" i="9" s="1"/>
  <c r="T243" i="9"/>
  <c r="O243" i="9"/>
  <c r="M243" i="9"/>
  <c r="H243" i="9"/>
  <c r="S243" i="9" s="1"/>
  <c r="AL242" i="9"/>
  <c r="AG242" i="9"/>
  <c r="AE242" i="9"/>
  <c r="AB242" i="9"/>
  <c r="Z242" i="9"/>
  <c r="AI242" i="9" s="1"/>
  <c r="T242" i="9"/>
  <c r="O242" i="9"/>
  <c r="M242" i="9"/>
  <c r="J242" i="9"/>
  <c r="H242" i="9"/>
  <c r="S242" i="9" s="1"/>
  <c r="AL241" i="9"/>
  <c r="AG241" i="9"/>
  <c r="AE241" i="9"/>
  <c r="Z241" i="9"/>
  <c r="T241" i="9"/>
  <c r="O241" i="9"/>
  <c r="M241" i="9"/>
  <c r="H241" i="9"/>
  <c r="AL240" i="9"/>
  <c r="AG240" i="9"/>
  <c r="AE240" i="9"/>
  <c r="Z240" i="9"/>
  <c r="T240" i="9"/>
  <c r="O240" i="9"/>
  <c r="M240" i="9"/>
  <c r="H240" i="9"/>
  <c r="AL239" i="9"/>
  <c r="AG239" i="9"/>
  <c r="AE239" i="9"/>
  <c r="Z239" i="9"/>
  <c r="T239" i="9"/>
  <c r="O239" i="9"/>
  <c r="M239" i="9"/>
  <c r="H239" i="9"/>
  <c r="S239" i="9" s="1"/>
  <c r="AL238" i="9"/>
  <c r="AG238" i="9"/>
  <c r="AE238" i="9"/>
  <c r="Z238" i="9"/>
  <c r="T238" i="9"/>
  <c r="O238" i="9"/>
  <c r="M238" i="9"/>
  <c r="H238" i="9"/>
  <c r="AL237" i="9"/>
  <c r="AG237" i="9"/>
  <c r="Z237" i="9"/>
  <c r="AI237" i="9" s="1"/>
  <c r="T237" i="9"/>
  <c r="S237" i="9"/>
  <c r="Q237" i="9"/>
  <c r="O237" i="9"/>
  <c r="M237" i="9"/>
  <c r="H237" i="9"/>
  <c r="N237" i="9" s="1"/>
  <c r="AL236" i="9"/>
  <c r="AG236" i="9"/>
  <c r="AE236" i="9"/>
  <c r="Z236" i="9"/>
  <c r="AF236" i="9" s="1"/>
  <c r="AK236" i="9" s="1"/>
  <c r="T236" i="9"/>
  <c r="S236" i="9"/>
  <c r="Q236" i="9"/>
  <c r="O236" i="9"/>
  <c r="N236" i="9"/>
  <c r="M236" i="9"/>
  <c r="H236" i="9"/>
  <c r="J236" i="9" s="1"/>
  <c r="AL235" i="9"/>
  <c r="AI235" i="9"/>
  <c r="AG235" i="9"/>
  <c r="AF235" i="9"/>
  <c r="AK235" i="9" s="1"/>
  <c r="AE235" i="9"/>
  <c r="Z235" i="9"/>
  <c r="AB235" i="9" s="1"/>
  <c r="T235" i="9"/>
  <c r="O235" i="9"/>
  <c r="N235" i="9"/>
  <c r="M235" i="9"/>
  <c r="H235" i="9"/>
  <c r="AL234" i="9"/>
  <c r="AG234" i="9"/>
  <c r="AE234" i="9"/>
  <c r="Z234" i="9"/>
  <c r="AI234" i="9" s="1"/>
  <c r="T234" i="9"/>
  <c r="S234" i="9"/>
  <c r="Q234" i="9"/>
  <c r="O234" i="9"/>
  <c r="N234" i="9"/>
  <c r="M234" i="9"/>
  <c r="J234" i="9"/>
  <c r="H234" i="9"/>
  <c r="AL233" i="9"/>
  <c r="AG233" i="9"/>
  <c r="AE233" i="9"/>
  <c r="Z233" i="9"/>
  <c r="AI233" i="9" s="1"/>
  <c r="T233" i="9"/>
  <c r="O233" i="9"/>
  <c r="M233" i="9"/>
  <c r="H233" i="9"/>
  <c r="Q233" i="9" s="1"/>
  <c r="AL232" i="9"/>
  <c r="AG232" i="9"/>
  <c r="AF232" i="9"/>
  <c r="AK232" i="9" s="1"/>
  <c r="AB232" i="9"/>
  <c r="Z232" i="9"/>
  <c r="AI232" i="9" s="1"/>
  <c r="T232" i="9"/>
  <c r="O232" i="9"/>
  <c r="M232" i="9"/>
  <c r="J232" i="9"/>
  <c r="H232" i="9"/>
  <c r="S232" i="9" s="1"/>
  <c r="AL231" i="9"/>
  <c r="AG231" i="9"/>
  <c r="AE231" i="9"/>
  <c r="Z231" i="9"/>
  <c r="AI231" i="9" s="1"/>
  <c r="T231" i="9"/>
  <c r="O231" i="9"/>
  <c r="N231" i="9"/>
  <c r="M231" i="9"/>
  <c r="J231" i="9"/>
  <c r="H231" i="9"/>
  <c r="S231" i="9" s="1"/>
  <c r="AL230" i="9"/>
  <c r="AG230" i="9"/>
  <c r="AE230" i="9"/>
  <c r="Z230" i="9"/>
  <c r="T230" i="9"/>
  <c r="O230" i="9"/>
  <c r="M230" i="9"/>
  <c r="H230" i="9"/>
  <c r="AL229" i="9"/>
  <c r="AG229" i="9"/>
  <c r="AE229" i="9"/>
  <c r="Z229" i="9"/>
  <c r="AI229" i="9" s="1"/>
  <c r="T229" i="9"/>
  <c r="O229" i="9"/>
  <c r="M229" i="9"/>
  <c r="J229" i="9"/>
  <c r="H229" i="9"/>
  <c r="S229" i="9" s="1"/>
  <c r="AL228" i="9"/>
  <c r="AG228" i="9"/>
  <c r="AE228" i="9"/>
  <c r="Z228" i="9"/>
  <c r="AI228" i="9" s="1"/>
  <c r="T228" i="9"/>
  <c r="O228" i="9"/>
  <c r="M228" i="9"/>
  <c r="H228" i="9"/>
  <c r="S228" i="9" s="1"/>
  <c r="AL227" i="9"/>
  <c r="AG227" i="9"/>
  <c r="AE227" i="9"/>
  <c r="Z227" i="9"/>
  <c r="AI227" i="9" s="1"/>
  <c r="T227" i="9"/>
  <c r="O227" i="9"/>
  <c r="M227" i="9"/>
  <c r="J227" i="9"/>
  <c r="H227" i="9"/>
  <c r="S227" i="9" s="1"/>
  <c r="AL226" i="9"/>
  <c r="AG226" i="9"/>
  <c r="AE226" i="9"/>
  <c r="Z226" i="9"/>
  <c r="AI226" i="9" s="1"/>
  <c r="T226" i="9"/>
  <c r="O226" i="9"/>
  <c r="M226" i="9"/>
  <c r="H226" i="9"/>
  <c r="S226" i="9" s="1"/>
  <c r="AL225" i="9"/>
  <c r="AG225" i="9"/>
  <c r="AE225" i="9"/>
  <c r="Z225" i="9"/>
  <c r="T225" i="9"/>
  <c r="O225" i="9"/>
  <c r="M225" i="9"/>
  <c r="H225" i="9"/>
  <c r="AL224" i="9"/>
  <c r="AG224" i="9"/>
  <c r="AE224" i="9"/>
  <c r="Z224" i="9"/>
  <c r="T224" i="9"/>
  <c r="O224" i="9"/>
  <c r="M224" i="9"/>
  <c r="H224" i="9"/>
  <c r="AL223" i="9"/>
  <c r="AG223" i="9"/>
  <c r="AE223" i="9"/>
  <c r="Z223" i="9"/>
  <c r="T223" i="9"/>
  <c r="O223" i="9"/>
  <c r="M223" i="9"/>
  <c r="H223" i="9"/>
  <c r="S223" i="9" s="1"/>
  <c r="AL222" i="9"/>
  <c r="AG222" i="9"/>
  <c r="AE222" i="9"/>
  <c r="Z222" i="9"/>
  <c r="T222" i="9"/>
  <c r="S222" i="9"/>
  <c r="O222" i="9"/>
  <c r="M222" i="9"/>
  <c r="H222" i="9"/>
  <c r="AL221" i="9"/>
  <c r="AK221" i="9"/>
  <c r="AI221" i="9"/>
  <c r="AG221" i="9"/>
  <c r="AE221" i="9"/>
  <c r="Z221" i="9"/>
  <c r="AB221" i="9" s="1"/>
  <c r="T221" i="9"/>
  <c r="O221" i="9"/>
  <c r="M221" i="9"/>
  <c r="H221" i="9"/>
  <c r="S221" i="9" s="1"/>
  <c r="AL220" i="9"/>
  <c r="AK220" i="9"/>
  <c r="AI220" i="9"/>
  <c r="AG220" i="9"/>
  <c r="AE220" i="9"/>
  <c r="Z220" i="9"/>
  <c r="AB220" i="9" s="1"/>
  <c r="T220" i="9"/>
  <c r="S220" i="9"/>
  <c r="Q220" i="9"/>
  <c r="O220" i="9"/>
  <c r="N220" i="9"/>
  <c r="M220" i="9"/>
  <c r="H220" i="9"/>
  <c r="J220" i="9" s="1"/>
  <c r="AK219" i="9"/>
  <c r="AI219" i="9"/>
  <c r="AG219" i="9"/>
  <c r="AE219" i="9"/>
  <c r="AB219" i="9"/>
  <c r="Z219" i="9"/>
  <c r="O219" i="9"/>
  <c r="N219" i="9"/>
  <c r="M219" i="9"/>
  <c r="J219" i="9"/>
  <c r="H219" i="9"/>
  <c r="S219" i="9" s="1"/>
  <c r="AG213" i="9"/>
  <c r="AE213" i="9"/>
  <c r="Z213" i="9"/>
  <c r="AI213" i="9" s="1"/>
  <c r="AH213" i="9" s="1"/>
  <c r="T213" i="9"/>
  <c r="O213" i="9"/>
  <c r="H213" i="9"/>
  <c r="AG212" i="9"/>
  <c r="AE212" i="9"/>
  <c r="Z212" i="9"/>
  <c r="AI212" i="9" s="1"/>
  <c r="AH212" i="9" s="1"/>
  <c r="T212" i="9"/>
  <c r="O212" i="9"/>
  <c r="H212" i="9"/>
  <c r="N212" i="9" s="1"/>
  <c r="AI211" i="9"/>
  <c r="AH211" i="9" s="1"/>
  <c r="AG211" i="9"/>
  <c r="AE211" i="9"/>
  <c r="Z211" i="9"/>
  <c r="T211" i="9"/>
  <c r="O211" i="9"/>
  <c r="H211" i="9"/>
  <c r="AG210" i="9"/>
  <c r="AE210" i="9"/>
  <c r="Z210" i="9"/>
  <c r="AI210" i="9" s="1"/>
  <c r="AH210" i="9" s="1"/>
  <c r="T210" i="9"/>
  <c r="O210" i="9"/>
  <c r="H210" i="9"/>
  <c r="Q210" i="9" s="1"/>
  <c r="AG209" i="9"/>
  <c r="AE209" i="9"/>
  <c r="Z209" i="9"/>
  <c r="AI209" i="9" s="1"/>
  <c r="AH209" i="9" s="1"/>
  <c r="AK209" i="9" s="1"/>
  <c r="T209" i="9"/>
  <c r="S209" i="9"/>
  <c r="Q209" i="9"/>
  <c r="O209" i="9"/>
  <c r="H209" i="9"/>
  <c r="N209" i="9" s="1"/>
  <c r="AG208" i="9"/>
  <c r="AE208" i="9"/>
  <c r="Z208" i="9"/>
  <c r="AI208" i="9" s="1"/>
  <c r="AH208" i="9" s="1"/>
  <c r="T208" i="9"/>
  <c r="O208" i="9"/>
  <c r="H208" i="9"/>
  <c r="S208" i="9" s="1"/>
  <c r="AG207" i="9"/>
  <c r="AE207" i="9"/>
  <c r="Z207" i="9"/>
  <c r="AI207" i="9" s="1"/>
  <c r="AH207" i="9" s="1"/>
  <c r="AK207" i="9" s="1"/>
  <c r="T207" i="9"/>
  <c r="O207" i="9"/>
  <c r="H207" i="9"/>
  <c r="N207" i="9" s="1"/>
  <c r="AI206" i="9"/>
  <c r="AH206" i="9" s="1"/>
  <c r="AL206" i="9" s="1"/>
  <c r="AG206" i="9"/>
  <c r="AE206" i="9"/>
  <c r="Z206" i="9"/>
  <c r="T206" i="9"/>
  <c r="O206" i="9"/>
  <c r="H206" i="9"/>
  <c r="S206" i="9" s="1"/>
  <c r="AG205" i="9"/>
  <c r="AE205" i="9"/>
  <c r="Z205" i="9"/>
  <c r="AI205" i="9" s="1"/>
  <c r="AH205" i="9" s="1"/>
  <c r="T205" i="9"/>
  <c r="O205" i="9"/>
  <c r="H205" i="9"/>
  <c r="AG204" i="9"/>
  <c r="AE204" i="9"/>
  <c r="Z204" i="9"/>
  <c r="AI204" i="9" s="1"/>
  <c r="AH204" i="9" s="1"/>
  <c r="AL204" i="9" s="1"/>
  <c r="T204" i="9"/>
  <c r="S204" i="9"/>
  <c r="Q204" i="9"/>
  <c r="O204" i="9"/>
  <c r="H204" i="9"/>
  <c r="N204" i="9" s="1"/>
  <c r="AG203" i="9"/>
  <c r="AE203" i="9"/>
  <c r="Z203" i="9"/>
  <c r="AI203" i="9" s="1"/>
  <c r="AH203" i="9" s="1"/>
  <c r="T203" i="9"/>
  <c r="O203" i="9"/>
  <c r="H203" i="9"/>
  <c r="AG202" i="9"/>
  <c r="AE202" i="9"/>
  <c r="Z202" i="9"/>
  <c r="AI202" i="9" s="1"/>
  <c r="AH202" i="9" s="1"/>
  <c r="T202" i="9"/>
  <c r="O202" i="9"/>
  <c r="H202" i="9"/>
  <c r="Q202" i="9" s="1"/>
  <c r="AI201" i="9"/>
  <c r="AH201" i="9" s="1"/>
  <c r="AK201" i="9" s="1"/>
  <c r="AG201" i="9"/>
  <c r="AE201" i="9"/>
  <c r="Z201" i="9"/>
  <c r="T201" i="9"/>
  <c r="O201" i="9"/>
  <c r="H201" i="9"/>
  <c r="S201" i="9" s="1"/>
  <c r="AG200" i="9"/>
  <c r="AE200" i="9"/>
  <c r="Z200" i="9"/>
  <c r="AI200" i="9" s="1"/>
  <c r="AH200" i="9" s="1"/>
  <c r="T200" i="9"/>
  <c r="O200" i="9"/>
  <c r="H200" i="9"/>
  <c r="N200" i="9" s="1"/>
  <c r="AG199" i="9"/>
  <c r="AE199" i="9"/>
  <c r="Z199" i="9"/>
  <c r="AI199" i="9" s="1"/>
  <c r="AH199" i="9" s="1"/>
  <c r="AK199" i="9" s="1"/>
  <c r="T199" i="9"/>
  <c r="S199" i="9"/>
  <c r="Q199" i="9"/>
  <c r="O199" i="9"/>
  <c r="H199" i="9"/>
  <c r="N199" i="9" s="1"/>
  <c r="AG198" i="9"/>
  <c r="AE198" i="9"/>
  <c r="Z198" i="9"/>
  <c r="AI198" i="9" s="1"/>
  <c r="AH198" i="9" s="1"/>
  <c r="AL198" i="9" s="1"/>
  <c r="T198" i="9"/>
  <c r="O198" i="9"/>
  <c r="H198" i="9"/>
  <c r="S198" i="9" s="1"/>
  <c r="AG197" i="9"/>
  <c r="AE197" i="9"/>
  <c r="Z197" i="9"/>
  <c r="AI197" i="9" s="1"/>
  <c r="AH197" i="9" s="1"/>
  <c r="T197" i="9"/>
  <c r="O197" i="9"/>
  <c r="H197" i="9"/>
  <c r="AG196" i="9"/>
  <c r="AE196" i="9"/>
  <c r="Z196" i="9"/>
  <c r="AI196" i="9" s="1"/>
  <c r="AH196" i="9" s="1"/>
  <c r="T196" i="9"/>
  <c r="O196" i="9"/>
  <c r="H196" i="9"/>
  <c r="N196" i="9" s="1"/>
  <c r="AG195" i="9"/>
  <c r="AE195" i="9"/>
  <c r="Z195" i="9"/>
  <c r="AI195" i="9" s="1"/>
  <c r="AH195" i="9" s="1"/>
  <c r="T195" i="9"/>
  <c r="O195" i="9"/>
  <c r="H195" i="9"/>
  <c r="AG194" i="9"/>
  <c r="AE194" i="9"/>
  <c r="Z194" i="9"/>
  <c r="AI194" i="9" s="1"/>
  <c r="AH194" i="9" s="1"/>
  <c r="T194" i="9"/>
  <c r="O194" i="9"/>
  <c r="H194" i="9"/>
  <c r="AG193" i="9"/>
  <c r="AE193" i="9"/>
  <c r="Z193" i="9"/>
  <c r="AI193" i="9" s="1"/>
  <c r="AH193" i="9" s="1"/>
  <c r="T193" i="9"/>
  <c r="O193" i="9"/>
  <c r="H193" i="9"/>
  <c r="N193" i="9" s="1"/>
  <c r="AG192" i="9"/>
  <c r="AE192" i="9"/>
  <c r="Z192" i="9"/>
  <c r="AI192" i="9" s="1"/>
  <c r="AH192" i="9" s="1"/>
  <c r="T192" i="9"/>
  <c r="O192" i="9"/>
  <c r="N192" i="9"/>
  <c r="H192" i="9"/>
  <c r="AG191" i="9"/>
  <c r="AE191" i="9"/>
  <c r="Z191" i="9"/>
  <c r="AI191" i="9" s="1"/>
  <c r="AH191" i="9" s="1"/>
  <c r="AK191" i="9" s="1"/>
  <c r="T191" i="9"/>
  <c r="O191" i="9"/>
  <c r="H191" i="9"/>
  <c r="N191" i="9" s="1"/>
  <c r="AG190" i="9"/>
  <c r="AE190" i="9"/>
  <c r="Z190" i="9"/>
  <c r="AI190" i="9" s="1"/>
  <c r="AH190" i="9" s="1"/>
  <c r="T190" i="9"/>
  <c r="Q190" i="9"/>
  <c r="O190" i="9"/>
  <c r="H190" i="9"/>
  <c r="S190" i="9" s="1"/>
  <c r="AG189" i="9"/>
  <c r="AE189" i="9"/>
  <c r="Z189" i="9"/>
  <c r="AI189" i="9" s="1"/>
  <c r="AH189" i="9" s="1"/>
  <c r="T189" i="9"/>
  <c r="O189" i="9"/>
  <c r="H189" i="9"/>
  <c r="AG188" i="9"/>
  <c r="AE188" i="9"/>
  <c r="Z188" i="9"/>
  <c r="AI188" i="9" s="1"/>
  <c r="AH188" i="9" s="1"/>
  <c r="AL188" i="9" s="1"/>
  <c r="T188" i="9"/>
  <c r="O188" i="9"/>
  <c r="H188" i="9"/>
  <c r="N188" i="9" s="1"/>
  <c r="AI187" i="9"/>
  <c r="AH187" i="9" s="1"/>
  <c r="AG187" i="9"/>
  <c r="AE187" i="9"/>
  <c r="Z187" i="9"/>
  <c r="T187" i="9"/>
  <c r="O187" i="9"/>
  <c r="H187" i="9"/>
  <c r="N187" i="9" s="1"/>
  <c r="AG186" i="9"/>
  <c r="AE186" i="9"/>
  <c r="Z186" i="9"/>
  <c r="AI186" i="9" s="1"/>
  <c r="AH186" i="9" s="1"/>
  <c r="AK186" i="9" s="1"/>
  <c r="T186" i="9"/>
  <c r="O186" i="9"/>
  <c r="H186" i="9"/>
  <c r="Q186" i="9" s="1"/>
  <c r="AG185" i="9"/>
  <c r="AE185" i="9"/>
  <c r="Z185" i="9"/>
  <c r="AI185" i="9" s="1"/>
  <c r="AH185" i="9" s="1"/>
  <c r="T185" i="9"/>
  <c r="O185" i="9"/>
  <c r="H185" i="9"/>
  <c r="S185" i="9" s="1"/>
  <c r="AG184" i="9"/>
  <c r="AE184" i="9"/>
  <c r="Z184" i="9"/>
  <c r="AI184" i="9" s="1"/>
  <c r="AH184" i="9" s="1"/>
  <c r="T184" i="9"/>
  <c r="O184" i="9"/>
  <c r="H184" i="9"/>
  <c r="S184" i="9" s="1"/>
  <c r="AG183" i="9"/>
  <c r="AE183" i="9"/>
  <c r="Z183" i="9"/>
  <c r="AI183" i="9" s="1"/>
  <c r="AH183" i="9" s="1"/>
  <c r="AL183" i="9" s="1"/>
  <c r="T183" i="9"/>
  <c r="S183" i="9"/>
  <c r="Q183" i="9"/>
  <c r="O183" i="9"/>
  <c r="H183" i="9"/>
  <c r="N183" i="9" s="1"/>
  <c r="AG182" i="9"/>
  <c r="AE182" i="9"/>
  <c r="Z182" i="9"/>
  <c r="AI182" i="9" s="1"/>
  <c r="AH182" i="9" s="1"/>
  <c r="O182" i="9"/>
  <c r="H182" i="9"/>
  <c r="N182" i="9" s="1"/>
  <c r="AG181" i="9"/>
  <c r="AE181" i="9"/>
  <c r="Z181" i="9"/>
  <c r="AI181" i="9" s="1"/>
  <c r="AH181" i="9" s="1"/>
  <c r="T181" i="9"/>
  <c r="O181" i="9"/>
  <c r="N181" i="9"/>
  <c r="H181" i="9"/>
  <c r="S181" i="9" s="1"/>
  <c r="AL180" i="9"/>
  <c r="AK180" i="9"/>
  <c r="AH180" i="9"/>
  <c r="AG180" i="9"/>
  <c r="Z180" i="9"/>
  <c r="T180" i="9"/>
  <c r="H180" i="9"/>
  <c r="S180" i="9" s="1"/>
  <c r="AG179" i="9"/>
  <c r="AE179" i="9"/>
  <c r="Z179" i="9"/>
  <c r="AI179" i="9" s="1"/>
  <c r="AH179" i="9" s="1"/>
  <c r="T179" i="9"/>
  <c r="O179" i="9"/>
  <c r="M179" i="9"/>
  <c r="H179" i="9"/>
  <c r="AL178" i="9"/>
  <c r="AK178" i="9"/>
  <c r="AG178" i="9"/>
  <c r="AE178" i="9"/>
  <c r="Z178" i="9"/>
  <c r="AI178" i="9" s="1"/>
  <c r="T178" i="9"/>
  <c r="O178" i="9"/>
  <c r="M178" i="9"/>
  <c r="H178" i="9"/>
  <c r="AL177" i="9"/>
  <c r="AK177" i="9"/>
  <c r="AG177" i="9"/>
  <c r="AE177" i="9"/>
  <c r="Z177" i="9"/>
  <c r="T177" i="9"/>
  <c r="O177" i="9"/>
  <c r="M177" i="9"/>
  <c r="H177" i="9"/>
  <c r="AL176" i="9"/>
  <c r="AK176" i="9"/>
  <c r="AG176" i="9"/>
  <c r="AE176" i="9"/>
  <c r="Z176" i="9"/>
  <c r="T176" i="9"/>
  <c r="S176" i="9"/>
  <c r="O176" i="9"/>
  <c r="M176" i="9"/>
  <c r="H176" i="9"/>
  <c r="N176" i="9" s="1"/>
  <c r="AL175" i="9"/>
  <c r="AK175" i="9"/>
  <c r="AG175" i="9"/>
  <c r="AE175" i="9"/>
  <c r="Z175" i="9"/>
  <c r="AB175" i="9" s="1"/>
  <c r="T175" i="9"/>
  <c r="O175" i="9"/>
  <c r="M175" i="9"/>
  <c r="H175" i="9"/>
  <c r="J175" i="9" s="1"/>
  <c r="AL174" i="9"/>
  <c r="AK174" i="9"/>
  <c r="AG174" i="9"/>
  <c r="AE174" i="9"/>
  <c r="Z174" i="9"/>
  <c r="T174" i="9"/>
  <c r="O174" i="9"/>
  <c r="H174" i="9"/>
  <c r="S174" i="9" s="1"/>
  <c r="AL173" i="9"/>
  <c r="AK173" i="9"/>
  <c r="AG173" i="9"/>
  <c r="AE173" i="9"/>
  <c r="AB173" i="9"/>
  <c r="Z173" i="9"/>
  <c r="AI173" i="9" s="1"/>
  <c r="T173" i="9"/>
  <c r="O173" i="9"/>
  <c r="M173" i="9"/>
  <c r="H173" i="9"/>
  <c r="J173" i="9" s="1"/>
  <c r="AL172" i="9"/>
  <c r="AK172" i="9"/>
  <c r="AI172" i="9"/>
  <c r="AG172" i="9"/>
  <c r="AE172" i="9"/>
  <c r="Z172" i="9"/>
  <c r="AB172" i="9" s="1"/>
  <c r="T172" i="9"/>
  <c r="O172" i="9"/>
  <c r="M172" i="9"/>
  <c r="J172" i="9"/>
  <c r="H172" i="9"/>
  <c r="AL171" i="9"/>
  <c r="AK171" i="9"/>
  <c r="AG171" i="9"/>
  <c r="AE171" i="9"/>
  <c r="Z171" i="9"/>
  <c r="AI171" i="9" s="1"/>
  <c r="T171" i="9"/>
  <c r="S171" i="9"/>
  <c r="O171" i="9"/>
  <c r="N171" i="9"/>
  <c r="M171" i="9"/>
  <c r="J171" i="9"/>
  <c r="H171" i="9"/>
  <c r="Q171" i="9" s="1"/>
  <c r="AL170" i="9"/>
  <c r="AK170" i="9"/>
  <c r="AG170" i="9"/>
  <c r="AE170" i="9"/>
  <c r="Z170" i="9"/>
  <c r="T170" i="9"/>
  <c r="O170" i="9"/>
  <c r="M170" i="9"/>
  <c r="H170" i="9"/>
  <c r="AL169" i="9"/>
  <c r="AK169" i="9"/>
  <c r="AG169" i="9"/>
  <c r="AE169" i="9"/>
  <c r="Z169" i="9"/>
  <c r="AI169" i="9" s="1"/>
  <c r="T169" i="9"/>
  <c r="S169" i="9"/>
  <c r="Q169" i="9"/>
  <c r="O169" i="9"/>
  <c r="H169" i="9"/>
  <c r="AL168" i="9"/>
  <c r="AK168" i="9"/>
  <c r="AG168" i="9"/>
  <c r="AE168" i="9"/>
  <c r="Z168" i="9"/>
  <c r="AB168" i="9" s="1"/>
  <c r="T168" i="9"/>
  <c r="O168" i="9"/>
  <c r="M168" i="9"/>
  <c r="H168" i="9"/>
  <c r="AL167" i="9"/>
  <c r="AK167" i="9"/>
  <c r="AG167" i="9"/>
  <c r="AE167" i="9"/>
  <c r="Z167" i="9"/>
  <c r="AI167" i="9" s="1"/>
  <c r="T167" i="9"/>
  <c r="S167" i="9"/>
  <c r="Q167" i="9"/>
  <c r="O167" i="9"/>
  <c r="N167" i="9"/>
  <c r="M167" i="9"/>
  <c r="J167" i="9"/>
  <c r="H167" i="9"/>
  <c r="AK166" i="9"/>
  <c r="AG166" i="9"/>
  <c r="AE166" i="9"/>
  <c r="Z166" i="9"/>
  <c r="O166" i="9"/>
  <c r="M166" i="9"/>
  <c r="H166" i="9"/>
  <c r="Q166" i="9" s="1"/>
  <c r="AL165" i="9"/>
  <c r="AK165" i="9"/>
  <c r="AG165" i="9"/>
  <c r="AE165" i="9"/>
  <c r="Z165" i="9"/>
  <c r="AI165" i="9" s="1"/>
  <c r="T165" i="9"/>
  <c r="S165" i="9"/>
  <c r="O165" i="9"/>
  <c r="J165" i="9"/>
  <c r="H165" i="9"/>
  <c r="N165" i="9" s="1"/>
  <c r="AL164" i="9"/>
  <c r="AK164" i="9"/>
  <c r="AG164" i="9"/>
  <c r="AE164" i="9"/>
  <c r="Z164" i="9"/>
  <c r="T164" i="9"/>
  <c r="O164" i="9"/>
  <c r="M164" i="9"/>
  <c r="H164" i="9"/>
  <c r="J164" i="9" s="1"/>
  <c r="AL163" i="9"/>
  <c r="AK163" i="9"/>
  <c r="AG163" i="9"/>
  <c r="AE163" i="9"/>
  <c r="Z163" i="9"/>
  <c r="AB163" i="9" s="1"/>
  <c r="T163" i="9"/>
  <c r="O163" i="9"/>
  <c r="M163" i="9"/>
  <c r="H163" i="9"/>
  <c r="J163" i="9" s="1"/>
  <c r="AK162" i="9"/>
  <c r="AG162" i="9"/>
  <c r="AE162" i="9"/>
  <c r="Z162" i="9"/>
  <c r="AI162" i="9" s="1"/>
  <c r="O162" i="9"/>
  <c r="M162" i="9"/>
  <c r="H162" i="9"/>
  <c r="S162" i="9" s="1"/>
  <c r="AL161" i="9"/>
  <c r="AK161" i="9"/>
  <c r="AI161" i="9"/>
  <c r="AG161" i="9"/>
  <c r="AE161" i="9"/>
  <c r="AB161" i="9"/>
  <c r="Z161" i="9"/>
  <c r="T161" i="9"/>
  <c r="O161" i="9"/>
  <c r="H161" i="9"/>
  <c r="AL160" i="9"/>
  <c r="AK160" i="9"/>
  <c r="AG160" i="9"/>
  <c r="AE160" i="9"/>
  <c r="Z160" i="9"/>
  <c r="AI160" i="9" s="1"/>
  <c r="T160" i="9"/>
  <c r="O160" i="9"/>
  <c r="M160" i="9"/>
  <c r="H160" i="9"/>
  <c r="N160" i="9" s="1"/>
  <c r="AL159" i="9"/>
  <c r="AK159" i="9"/>
  <c r="AG159" i="9"/>
  <c r="AE159" i="9"/>
  <c r="AB159" i="9"/>
  <c r="Z159" i="9"/>
  <c r="AI159" i="9" s="1"/>
  <c r="T159" i="9"/>
  <c r="O159" i="9"/>
  <c r="H159" i="9"/>
  <c r="AL158" i="9"/>
  <c r="AK158" i="9"/>
  <c r="AG158" i="9"/>
  <c r="AE158" i="9"/>
  <c r="Z158" i="9"/>
  <c r="AI158" i="9" s="1"/>
  <c r="T158" i="9"/>
  <c r="S158" i="9"/>
  <c r="Q158" i="9"/>
  <c r="O158" i="9"/>
  <c r="N158" i="9"/>
  <c r="M158" i="9"/>
  <c r="J158" i="9"/>
  <c r="H158" i="9"/>
  <c r="AL157" i="9"/>
  <c r="AK157" i="9"/>
  <c r="AG157" i="9"/>
  <c r="AE157" i="9"/>
  <c r="Z157" i="9"/>
  <c r="AI157" i="9" s="1"/>
  <c r="T157" i="9"/>
  <c r="O157" i="9"/>
  <c r="M157" i="9"/>
  <c r="H157" i="9"/>
  <c r="S157" i="9" s="1"/>
  <c r="AL156" i="9"/>
  <c r="AK156" i="9"/>
  <c r="AI156" i="9"/>
  <c r="AG156" i="9"/>
  <c r="AE156" i="9"/>
  <c r="AB156" i="9"/>
  <c r="Z156" i="9"/>
  <c r="T156" i="9"/>
  <c r="O156" i="9"/>
  <c r="M156" i="9"/>
  <c r="H156" i="9"/>
  <c r="S156" i="9" s="1"/>
  <c r="AL155" i="9"/>
  <c r="AK155" i="9"/>
  <c r="AG155" i="9"/>
  <c r="AE155" i="9"/>
  <c r="Z155" i="9"/>
  <c r="AI155" i="9" s="1"/>
  <c r="T155" i="9"/>
  <c r="O155" i="9"/>
  <c r="H155" i="9"/>
  <c r="Q155" i="9" s="1"/>
  <c r="AL154" i="9"/>
  <c r="AK154" i="9"/>
  <c r="AG154" i="9"/>
  <c r="AE154" i="9"/>
  <c r="Z154" i="9"/>
  <c r="AB154" i="9" s="1"/>
  <c r="T154" i="9"/>
  <c r="O154" i="9"/>
  <c r="M154" i="9"/>
  <c r="H154" i="9"/>
  <c r="AL153" i="9"/>
  <c r="AK153" i="9"/>
  <c r="AG153" i="9"/>
  <c r="AE153" i="9"/>
  <c r="Z153" i="9"/>
  <c r="AI153" i="9" s="1"/>
  <c r="T153" i="9"/>
  <c r="O153" i="9"/>
  <c r="H153" i="9"/>
  <c r="J153" i="9" s="1"/>
  <c r="AL152" i="9"/>
  <c r="AK152" i="9"/>
  <c r="AI152" i="9"/>
  <c r="AG152" i="9"/>
  <c r="AE152" i="9"/>
  <c r="AB152" i="9"/>
  <c r="Z152" i="9"/>
  <c r="T152" i="9"/>
  <c r="O152" i="9"/>
  <c r="M152" i="9"/>
  <c r="H152" i="9"/>
  <c r="AL151" i="9"/>
  <c r="AK151" i="9"/>
  <c r="AG151" i="9"/>
  <c r="AE151" i="9"/>
  <c r="Z151" i="9"/>
  <c r="AI151" i="9" s="1"/>
  <c r="T151" i="9"/>
  <c r="S151" i="9"/>
  <c r="Q151" i="9"/>
  <c r="O151" i="9"/>
  <c r="M151" i="9"/>
  <c r="H151" i="9"/>
  <c r="N151" i="9" s="1"/>
  <c r="AK150" i="9"/>
  <c r="AG150" i="9"/>
  <c r="AE150" i="9"/>
  <c r="Z150" i="9"/>
  <c r="O150" i="9"/>
  <c r="M150" i="9"/>
  <c r="H150" i="9"/>
  <c r="S150" i="9" s="1"/>
  <c r="AL149" i="9"/>
  <c r="AK149" i="9"/>
  <c r="AG149" i="9"/>
  <c r="AE149" i="9"/>
  <c r="AB149" i="9"/>
  <c r="Z149" i="9"/>
  <c r="AI149" i="9" s="1"/>
  <c r="T149" i="9"/>
  <c r="O149" i="9"/>
  <c r="M149" i="9"/>
  <c r="H149" i="9"/>
  <c r="J149" i="9" s="1"/>
  <c r="AL148" i="9"/>
  <c r="AK148" i="9"/>
  <c r="AG148" i="9"/>
  <c r="AE148" i="9"/>
  <c r="Z148" i="9"/>
  <c r="AI148" i="9" s="1"/>
  <c r="T148" i="9"/>
  <c r="O148" i="9"/>
  <c r="M148" i="9"/>
  <c r="H148" i="9"/>
  <c r="S148" i="9" s="1"/>
  <c r="AL147" i="9"/>
  <c r="AK147" i="9"/>
  <c r="AG147" i="9"/>
  <c r="AE147" i="9"/>
  <c r="Z147" i="9"/>
  <c r="AB147" i="9" s="1"/>
  <c r="T147" i="9"/>
  <c r="O147" i="9"/>
  <c r="M147" i="9"/>
  <c r="H147" i="9"/>
  <c r="AL146" i="9"/>
  <c r="AK146" i="9"/>
  <c r="AI146" i="9"/>
  <c r="AG146" i="9"/>
  <c r="AE146" i="9"/>
  <c r="Z146" i="9"/>
  <c r="AB146" i="9" s="1"/>
  <c r="T146" i="9"/>
  <c r="S146" i="9"/>
  <c r="Q146" i="9"/>
  <c r="O146" i="9"/>
  <c r="N146" i="9"/>
  <c r="M146" i="9"/>
  <c r="J146" i="9"/>
  <c r="H146" i="9"/>
  <c r="AL145" i="9"/>
  <c r="AK145" i="9"/>
  <c r="AG145" i="9"/>
  <c r="AE145" i="9"/>
  <c r="Z145" i="9"/>
  <c r="AI145" i="9" s="1"/>
  <c r="T145" i="9"/>
  <c r="S145" i="9"/>
  <c r="Q145" i="9"/>
  <c r="O145" i="9"/>
  <c r="M145" i="9"/>
  <c r="H145" i="9"/>
  <c r="N145" i="9" s="1"/>
  <c r="AL144" i="9"/>
  <c r="AK144" i="9"/>
  <c r="AG144" i="9"/>
  <c r="AE144" i="9"/>
  <c r="AB144" i="9"/>
  <c r="Z144" i="9"/>
  <c r="AI144" i="9" s="1"/>
  <c r="T144" i="9"/>
  <c r="O144" i="9"/>
  <c r="M144" i="9"/>
  <c r="H144" i="9"/>
  <c r="S144" i="9" s="1"/>
  <c r="AK143" i="9"/>
  <c r="AG143" i="9"/>
  <c r="AE143" i="9"/>
  <c r="Z143" i="9"/>
  <c r="AI143" i="9" s="1"/>
  <c r="O143" i="9"/>
  <c r="M143" i="9"/>
  <c r="H143" i="9"/>
  <c r="N143" i="9" s="1"/>
  <c r="AL142" i="9"/>
  <c r="AK142" i="9"/>
  <c r="AG142" i="9"/>
  <c r="AE142" i="9"/>
  <c r="Z142" i="9"/>
  <c r="AI142" i="9" s="1"/>
  <c r="T142" i="9"/>
  <c r="O142" i="9"/>
  <c r="H142" i="9"/>
  <c r="N142" i="9" s="1"/>
  <c r="AL141" i="9"/>
  <c r="AK141" i="9"/>
  <c r="AI141" i="9"/>
  <c r="AG141" i="9"/>
  <c r="AE141" i="9"/>
  <c r="Z141" i="9"/>
  <c r="AB141" i="9" s="1"/>
  <c r="T141" i="9"/>
  <c r="S141" i="9"/>
  <c r="Q141" i="9"/>
  <c r="O141" i="9"/>
  <c r="N141" i="9"/>
  <c r="M141" i="9"/>
  <c r="H141" i="9"/>
  <c r="J141" i="9" s="1"/>
  <c r="AK140" i="9"/>
  <c r="AG140" i="9"/>
  <c r="AE140" i="9"/>
  <c r="Z140" i="9"/>
  <c r="AI140" i="9" s="1"/>
  <c r="O140" i="9"/>
  <c r="M140" i="9"/>
  <c r="H140" i="9"/>
  <c r="S140" i="9" s="1"/>
  <c r="AL139" i="9"/>
  <c r="AK139" i="9"/>
  <c r="AG139" i="9"/>
  <c r="AE139" i="9"/>
  <c r="Z139" i="9"/>
  <c r="AI139" i="9" s="1"/>
  <c r="T139" i="9"/>
  <c r="S139" i="9"/>
  <c r="O139" i="9"/>
  <c r="J139" i="9"/>
  <c r="H139" i="9"/>
  <c r="Q139" i="9" s="1"/>
  <c r="AL138" i="9"/>
  <c r="AK138" i="9"/>
  <c r="AG138" i="9"/>
  <c r="AE138" i="9"/>
  <c r="Z138" i="9"/>
  <c r="AI138" i="9" s="1"/>
  <c r="T138" i="9"/>
  <c r="O138" i="9"/>
  <c r="M138" i="9"/>
  <c r="H138" i="9"/>
  <c r="N138" i="9" s="1"/>
  <c r="AK137" i="9"/>
  <c r="AI137" i="9"/>
  <c r="AG137" i="9"/>
  <c r="AE137" i="9"/>
  <c r="Z137" i="9"/>
  <c r="AB137" i="9" s="1"/>
  <c r="Q137" i="9"/>
  <c r="O137" i="9"/>
  <c r="N137" i="9"/>
  <c r="M137" i="9"/>
  <c r="J137" i="9"/>
  <c r="H137" i="9"/>
  <c r="S137" i="9" s="1"/>
  <c r="AL136" i="9"/>
  <c r="AK136" i="9"/>
  <c r="AG136" i="9"/>
  <c r="AE136" i="9"/>
  <c r="Z136" i="9"/>
  <c r="AI136" i="9" s="1"/>
  <c r="T136" i="9"/>
  <c r="O136" i="9"/>
  <c r="H136" i="9"/>
  <c r="S136" i="9" s="1"/>
  <c r="AL135" i="9"/>
  <c r="AK135" i="9"/>
  <c r="AG135" i="9"/>
  <c r="AE135" i="9"/>
  <c r="Z135" i="9"/>
  <c r="AI135" i="9" s="1"/>
  <c r="T135" i="9"/>
  <c r="S135" i="9"/>
  <c r="O135" i="9"/>
  <c r="M135" i="9"/>
  <c r="H135" i="9"/>
  <c r="Q135" i="9" s="1"/>
  <c r="AL134" i="9"/>
  <c r="AK134" i="9"/>
  <c r="AG134" i="9"/>
  <c r="AE134" i="9"/>
  <c r="Z134" i="9"/>
  <c r="AI134" i="9" s="1"/>
  <c r="T134" i="9"/>
  <c r="O134" i="9"/>
  <c r="H134" i="9"/>
  <c r="Q134" i="9" s="1"/>
  <c r="AL133" i="9"/>
  <c r="AK133" i="9"/>
  <c r="AI133" i="9"/>
  <c r="AG133" i="9"/>
  <c r="AE133" i="9"/>
  <c r="Z133" i="9"/>
  <c r="AB133" i="9" s="1"/>
  <c r="T133" i="9"/>
  <c r="O133" i="9"/>
  <c r="M133" i="9"/>
  <c r="H133" i="9"/>
  <c r="AL132" i="9"/>
  <c r="AK132" i="9"/>
  <c r="AG132" i="9"/>
  <c r="AE132" i="9"/>
  <c r="Z132" i="9"/>
  <c r="AB132" i="9" s="1"/>
  <c r="T132" i="9"/>
  <c r="S132" i="9"/>
  <c r="Q132" i="9"/>
  <c r="O132" i="9"/>
  <c r="N132" i="9"/>
  <c r="M132" i="9"/>
  <c r="J132" i="9"/>
  <c r="H132" i="9"/>
  <c r="AL131" i="9"/>
  <c r="AK131" i="9"/>
  <c r="AG131" i="9"/>
  <c r="AE131" i="9"/>
  <c r="Z131" i="9"/>
  <c r="AI131" i="9" s="1"/>
  <c r="T131" i="9"/>
  <c r="O131" i="9"/>
  <c r="H131" i="9"/>
  <c r="S131" i="9" s="1"/>
  <c r="AL130" i="9"/>
  <c r="AK130" i="9"/>
  <c r="AG130" i="9"/>
  <c r="AE130" i="9"/>
  <c r="Z130" i="9"/>
  <c r="AI130" i="9" s="1"/>
  <c r="T130" i="9"/>
  <c r="O130" i="9"/>
  <c r="M130" i="9"/>
  <c r="H130" i="9"/>
  <c r="S130" i="9" s="1"/>
  <c r="AL129" i="9"/>
  <c r="AK129" i="9"/>
  <c r="AG129" i="9"/>
  <c r="AE129" i="9"/>
  <c r="Z129" i="9"/>
  <c r="AI129" i="9" s="1"/>
  <c r="T129" i="9"/>
  <c r="O129" i="9"/>
  <c r="M129" i="9"/>
  <c r="H129" i="9"/>
  <c r="Q129" i="9" s="1"/>
  <c r="AL128" i="9"/>
  <c r="AK128" i="9"/>
  <c r="AG128" i="9"/>
  <c r="AE128" i="9"/>
  <c r="Z128" i="9"/>
  <c r="AI128" i="9" s="1"/>
  <c r="T128" i="9"/>
  <c r="S128" i="9"/>
  <c r="Q128" i="9"/>
  <c r="O128" i="9"/>
  <c r="M128" i="9"/>
  <c r="J128" i="9"/>
  <c r="H128" i="9"/>
  <c r="N128" i="9" s="1"/>
  <c r="AL127" i="9"/>
  <c r="AK127" i="9"/>
  <c r="AG127" i="9"/>
  <c r="AE127" i="9"/>
  <c r="Z127" i="9"/>
  <c r="AI127" i="9" s="1"/>
  <c r="T127" i="9"/>
  <c r="O127" i="9"/>
  <c r="M127" i="9"/>
  <c r="H127" i="9"/>
  <c r="N127" i="9" s="1"/>
  <c r="AL126" i="9"/>
  <c r="AK126" i="9"/>
  <c r="AI126" i="9"/>
  <c r="AG126" i="9"/>
  <c r="AE126" i="9"/>
  <c r="Z126" i="9"/>
  <c r="AB126" i="9" s="1"/>
  <c r="T126" i="9"/>
  <c r="O126" i="9"/>
  <c r="M126" i="9"/>
  <c r="H126" i="9"/>
  <c r="AL125" i="9"/>
  <c r="AK125" i="9"/>
  <c r="AG125" i="9"/>
  <c r="AE125" i="9"/>
  <c r="Z125" i="9"/>
  <c r="AB125" i="9" s="1"/>
  <c r="T125" i="9"/>
  <c r="S125" i="9"/>
  <c r="Q125" i="9"/>
  <c r="O125" i="9"/>
  <c r="N125" i="9"/>
  <c r="M125" i="9"/>
  <c r="J125" i="9"/>
  <c r="H125" i="9"/>
  <c r="AK124" i="9"/>
  <c r="AG124" i="9"/>
  <c r="AE124" i="9"/>
  <c r="Z124" i="9"/>
  <c r="AI124" i="9" s="1"/>
  <c r="O124" i="9"/>
  <c r="M124" i="9"/>
  <c r="H124" i="9"/>
  <c r="S124" i="9" s="1"/>
  <c r="AL123" i="9"/>
  <c r="AK123" i="9"/>
  <c r="AG123" i="9"/>
  <c r="AE123" i="9"/>
  <c r="Z123" i="9"/>
  <c r="AI123" i="9" s="1"/>
  <c r="T123" i="9"/>
  <c r="S123" i="9"/>
  <c r="O123" i="9"/>
  <c r="M123" i="9"/>
  <c r="H123" i="9"/>
  <c r="Q123" i="9" s="1"/>
  <c r="AL122" i="9"/>
  <c r="AK122" i="9"/>
  <c r="AG122" i="9"/>
  <c r="AE122" i="9"/>
  <c r="Z122" i="9"/>
  <c r="T122" i="9"/>
  <c r="O122" i="9"/>
  <c r="M122" i="9"/>
  <c r="H122" i="9"/>
  <c r="N122" i="9" s="1"/>
  <c r="AL121" i="9"/>
  <c r="AK121" i="9"/>
  <c r="AG121" i="9"/>
  <c r="AE121" i="9"/>
  <c r="Z121" i="9"/>
  <c r="AI121" i="9" s="1"/>
  <c r="T121" i="9"/>
  <c r="Q121" i="9"/>
  <c r="O121" i="9"/>
  <c r="M121" i="9"/>
  <c r="H121" i="9"/>
  <c r="N121" i="9" s="1"/>
  <c r="AL120" i="9"/>
  <c r="AK120" i="9"/>
  <c r="AG120" i="9"/>
  <c r="AE120" i="9"/>
  <c r="Z120" i="9"/>
  <c r="AB120" i="9" s="1"/>
  <c r="T120" i="9"/>
  <c r="O120" i="9"/>
  <c r="M120" i="9"/>
  <c r="H120" i="9"/>
  <c r="J120" i="9" s="1"/>
  <c r="AL119" i="9"/>
  <c r="AK119" i="9"/>
  <c r="AI119" i="9"/>
  <c r="AG119" i="9"/>
  <c r="AE119" i="9"/>
  <c r="AB119" i="9"/>
  <c r="Z119" i="9"/>
  <c r="T119" i="9"/>
  <c r="O119" i="9"/>
  <c r="M119" i="9"/>
  <c r="H119" i="9"/>
  <c r="J119" i="9" s="1"/>
  <c r="AL118" i="9"/>
  <c r="AK118" i="9"/>
  <c r="AG118" i="9"/>
  <c r="AE118" i="9"/>
  <c r="Z118" i="9"/>
  <c r="AI118" i="9" s="1"/>
  <c r="T118" i="9"/>
  <c r="S118" i="9"/>
  <c r="Q118" i="9"/>
  <c r="O118" i="9"/>
  <c r="M118" i="9"/>
  <c r="H118" i="9"/>
  <c r="N118" i="9" s="1"/>
  <c r="AL117" i="9"/>
  <c r="AK117" i="9"/>
  <c r="AG117" i="9"/>
  <c r="AE117" i="9"/>
  <c r="Z117" i="9"/>
  <c r="AI117" i="9" s="1"/>
  <c r="T117" i="9"/>
  <c r="O117" i="9"/>
  <c r="M117" i="9"/>
  <c r="H117" i="9"/>
  <c r="S117" i="9" s="1"/>
  <c r="AL116" i="9"/>
  <c r="AK116" i="9"/>
  <c r="AG116" i="9"/>
  <c r="AE116" i="9"/>
  <c r="Z116" i="9"/>
  <c r="AI116" i="9" s="1"/>
  <c r="T116" i="9"/>
  <c r="O116" i="9"/>
  <c r="M116" i="9"/>
  <c r="H116" i="9"/>
  <c r="S116" i="9" s="1"/>
  <c r="AK115" i="9"/>
  <c r="AG115" i="9"/>
  <c r="AE115" i="9"/>
  <c r="Z115" i="9"/>
  <c r="AI115" i="9" s="1"/>
  <c r="O115" i="9"/>
  <c r="M115" i="9"/>
  <c r="H115" i="9"/>
  <c r="N115" i="9" s="1"/>
  <c r="AL114" i="9"/>
  <c r="AK114" i="9"/>
  <c r="AI114" i="9"/>
  <c r="AG114" i="9"/>
  <c r="AE114" i="9"/>
  <c r="Z114" i="9"/>
  <c r="AB114" i="9" s="1"/>
  <c r="T114" i="9"/>
  <c r="O114" i="9"/>
  <c r="M114" i="9"/>
  <c r="H114" i="9"/>
  <c r="AK113" i="9"/>
  <c r="AG113" i="9"/>
  <c r="AE113" i="9"/>
  <c r="Z113" i="9"/>
  <c r="AI113" i="9" s="1"/>
  <c r="O113" i="9"/>
  <c r="M113" i="9"/>
  <c r="H113" i="9"/>
  <c r="S113" i="9" s="1"/>
  <c r="AK112" i="9"/>
  <c r="AG112" i="9"/>
  <c r="AE112" i="9"/>
  <c r="Z112" i="9"/>
  <c r="AI112" i="9" s="1"/>
  <c r="O112" i="9"/>
  <c r="M112" i="9"/>
  <c r="H112" i="9"/>
  <c r="AL106" i="9"/>
  <c r="AK106" i="9"/>
  <c r="AI106" i="9"/>
  <c r="AG106" i="9"/>
  <c r="Z106" i="9"/>
  <c r="T106" i="9"/>
  <c r="O106" i="9"/>
  <c r="H106" i="9"/>
  <c r="Q106" i="9" s="1"/>
  <c r="AL105" i="9"/>
  <c r="AK105" i="9"/>
  <c r="AI105" i="9"/>
  <c r="AG105" i="9"/>
  <c r="Z105" i="9"/>
  <c r="T105" i="9"/>
  <c r="O105" i="9"/>
  <c r="H105" i="9"/>
  <c r="AL104" i="9"/>
  <c r="AK104" i="9"/>
  <c r="AG104" i="9"/>
  <c r="Z104" i="9"/>
  <c r="AI104" i="9" s="1"/>
  <c r="T104" i="9"/>
  <c r="O104" i="9"/>
  <c r="H104" i="9"/>
  <c r="S104" i="9" s="1"/>
  <c r="AL103" i="9"/>
  <c r="AK103" i="9"/>
  <c r="AG103" i="9"/>
  <c r="Z103" i="9"/>
  <c r="AI103" i="9" s="1"/>
  <c r="T103" i="9"/>
  <c r="Q103" i="9"/>
  <c r="O103" i="9"/>
  <c r="N103" i="9"/>
  <c r="H103" i="9"/>
  <c r="S103" i="9" s="1"/>
  <c r="AL102" i="9"/>
  <c r="AK102" i="9"/>
  <c r="AG102" i="9"/>
  <c r="Z102" i="9"/>
  <c r="AI102" i="9" s="1"/>
  <c r="T102" i="9"/>
  <c r="O102" i="9"/>
  <c r="H102" i="9"/>
  <c r="S102" i="9" s="1"/>
  <c r="AL101" i="9"/>
  <c r="AK101" i="9"/>
  <c r="AI101" i="9"/>
  <c r="AG101" i="9"/>
  <c r="Z101" i="9"/>
  <c r="T101" i="9"/>
  <c r="O101" i="9"/>
  <c r="H101" i="9"/>
  <c r="S101" i="9" s="1"/>
  <c r="AL100" i="9"/>
  <c r="AK100" i="9"/>
  <c r="AG100" i="9"/>
  <c r="Z100" i="9"/>
  <c r="AI100" i="9" s="1"/>
  <c r="T100" i="9"/>
  <c r="O100" i="9"/>
  <c r="H100" i="9"/>
  <c r="N100" i="9" s="1"/>
  <c r="AL99" i="9"/>
  <c r="AK99" i="9"/>
  <c r="AG99" i="9"/>
  <c r="Z99" i="9"/>
  <c r="AI99" i="9" s="1"/>
  <c r="T99" i="9"/>
  <c r="O99" i="9"/>
  <c r="N99" i="9"/>
  <c r="H99" i="9"/>
  <c r="S99" i="9" s="1"/>
  <c r="AL98" i="9"/>
  <c r="AK98" i="9"/>
  <c r="AI98" i="9"/>
  <c r="AG98" i="9"/>
  <c r="Z98" i="9"/>
  <c r="T98" i="9"/>
  <c r="O98" i="9"/>
  <c r="H98" i="9"/>
  <c r="AL97" i="9"/>
  <c r="AK97" i="9"/>
  <c r="AG97" i="9"/>
  <c r="Z97" i="9"/>
  <c r="AI97" i="9" s="1"/>
  <c r="T97" i="9"/>
  <c r="O97" i="9"/>
  <c r="H97" i="9"/>
  <c r="N97" i="9" s="1"/>
  <c r="AL96" i="9"/>
  <c r="AK96" i="9"/>
  <c r="AG96" i="9"/>
  <c r="Z96" i="9"/>
  <c r="AI96" i="9" s="1"/>
  <c r="T96" i="9"/>
  <c r="O96" i="9"/>
  <c r="H96" i="9"/>
  <c r="S96" i="9" s="1"/>
  <c r="AL95" i="9"/>
  <c r="AK95" i="9"/>
  <c r="AG95" i="9"/>
  <c r="Z95" i="9"/>
  <c r="AI95" i="9" s="1"/>
  <c r="T95" i="9"/>
  <c r="O95" i="9"/>
  <c r="H95" i="9"/>
  <c r="S95" i="9" s="1"/>
  <c r="AL94" i="9"/>
  <c r="AK94" i="9"/>
  <c r="AG94" i="9"/>
  <c r="Z94" i="9"/>
  <c r="AI94" i="9" s="1"/>
  <c r="T94" i="9"/>
  <c r="O94" i="9"/>
  <c r="H94" i="9"/>
  <c r="S94" i="9" s="1"/>
  <c r="AL93" i="9"/>
  <c r="AK93" i="9"/>
  <c r="AG93" i="9"/>
  <c r="Z93" i="9"/>
  <c r="AI93" i="9" s="1"/>
  <c r="T93" i="9"/>
  <c r="O93" i="9"/>
  <c r="H93" i="9"/>
  <c r="S93" i="9" s="1"/>
  <c r="AL92" i="9"/>
  <c r="AK92" i="9"/>
  <c r="AG92" i="9"/>
  <c r="Z92" i="9"/>
  <c r="AI92" i="9" s="1"/>
  <c r="T92" i="9"/>
  <c r="O92" i="9"/>
  <c r="H92" i="9"/>
  <c r="Q92" i="9" s="1"/>
  <c r="AL91" i="9"/>
  <c r="AK91" i="9"/>
  <c r="AG91" i="9"/>
  <c r="Z91" i="9"/>
  <c r="AI91" i="9" s="1"/>
  <c r="T91" i="9"/>
  <c r="O91" i="9"/>
  <c r="H91" i="9"/>
  <c r="AL90" i="9"/>
  <c r="AK90" i="9"/>
  <c r="AG90" i="9"/>
  <c r="Z90" i="9"/>
  <c r="AI90" i="9" s="1"/>
  <c r="T90" i="9"/>
  <c r="O90" i="9"/>
  <c r="H90" i="9"/>
  <c r="Q90" i="9" s="1"/>
  <c r="AL89" i="9"/>
  <c r="AK89" i="9"/>
  <c r="AI89" i="9"/>
  <c r="AG89" i="9"/>
  <c r="Z89" i="9"/>
  <c r="T89" i="9"/>
  <c r="O89" i="9"/>
  <c r="H89" i="9"/>
  <c r="AL88" i="9"/>
  <c r="AK88" i="9"/>
  <c r="AG88" i="9"/>
  <c r="Z88" i="9"/>
  <c r="AI88" i="9" s="1"/>
  <c r="T88" i="9"/>
  <c r="O88" i="9"/>
  <c r="H88" i="9"/>
  <c r="S88" i="9" s="1"/>
  <c r="AL87" i="9"/>
  <c r="AK87" i="9"/>
  <c r="AG87" i="9"/>
  <c r="Z87" i="9"/>
  <c r="AI87" i="9" s="1"/>
  <c r="T87" i="9"/>
  <c r="Q87" i="9"/>
  <c r="O87" i="9"/>
  <c r="N87" i="9"/>
  <c r="H87" i="9"/>
  <c r="S87" i="9" s="1"/>
  <c r="AL86" i="9"/>
  <c r="AK86" i="9"/>
  <c r="AG86" i="9"/>
  <c r="Z86" i="9"/>
  <c r="AI86" i="9" s="1"/>
  <c r="T86" i="9"/>
  <c r="O86" i="9"/>
  <c r="H86" i="9"/>
  <c r="S86" i="9" s="1"/>
  <c r="AL85" i="9"/>
  <c r="AK85" i="9"/>
  <c r="AG85" i="9"/>
  <c r="Z85" i="9"/>
  <c r="AI85" i="9" s="1"/>
  <c r="T85" i="9"/>
  <c r="O85" i="9"/>
  <c r="H85" i="9"/>
  <c r="S85" i="9" s="1"/>
  <c r="AL84" i="9"/>
  <c r="AK84" i="9"/>
  <c r="AG84" i="9"/>
  <c r="Z84" i="9"/>
  <c r="AI84" i="9" s="1"/>
  <c r="T84" i="9"/>
  <c r="O84" i="9"/>
  <c r="H84" i="9"/>
  <c r="AL83" i="9"/>
  <c r="AK83" i="9"/>
  <c r="Z83" i="9"/>
  <c r="AI83" i="9" s="1"/>
  <c r="T83" i="9"/>
  <c r="H83" i="9"/>
  <c r="Q83" i="9" s="1"/>
  <c r="AL82" i="9"/>
  <c r="AK82" i="9"/>
  <c r="AG82" i="9"/>
  <c r="Z82" i="9"/>
  <c r="AI82" i="9" s="1"/>
  <c r="T82" i="9"/>
  <c r="O82" i="9"/>
  <c r="M82" i="9"/>
  <c r="H82" i="9"/>
  <c r="S82" i="9" s="1"/>
  <c r="AK81" i="9"/>
  <c r="AG81" i="9"/>
  <c r="Z81" i="9"/>
  <c r="AI81" i="9" s="1"/>
  <c r="O81" i="9"/>
  <c r="M81" i="9"/>
  <c r="H81" i="9"/>
  <c r="Q81" i="9" s="1"/>
  <c r="AL80" i="9"/>
  <c r="AK80" i="9"/>
  <c r="AG80" i="9"/>
  <c r="Z80" i="9"/>
  <c r="AI80" i="9" s="1"/>
  <c r="T80" i="9"/>
  <c r="S80" i="9"/>
  <c r="O80" i="9"/>
  <c r="N80" i="9"/>
  <c r="M80" i="9"/>
  <c r="H80" i="9"/>
  <c r="Q80" i="9" s="1"/>
  <c r="AL79" i="9"/>
  <c r="AK79" i="9"/>
  <c r="AG79" i="9"/>
  <c r="Z79" i="9"/>
  <c r="AI79" i="9" s="1"/>
  <c r="T79" i="9"/>
  <c r="O79" i="9"/>
  <c r="M79" i="9"/>
  <c r="H79" i="9"/>
  <c r="Q79" i="9" s="1"/>
  <c r="AL78" i="9"/>
  <c r="AK78" i="9"/>
  <c r="AG78" i="9"/>
  <c r="Z78" i="9"/>
  <c r="AI78" i="9" s="1"/>
  <c r="T78" i="9"/>
  <c r="S78" i="9"/>
  <c r="O78" i="9"/>
  <c r="N78" i="9"/>
  <c r="M78" i="9"/>
  <c r="H78" i="9"/>
  <c r="Q78" i="9" s="1"/>
  <c r="AL77" i="9"/>
  <c r="AK77" i="9"/>
  <c r="AG77" i="9"/>
  <c r="Z77" i="9"/>
  <c r="AI77" i="9" s="1"/>
  <c r="T77" i="9"/>
  <c r="O77" i="9"/>
  <c r="M77" i="9"/>
  <c r="H77" i="9"/>
  <c r="Q77" i="9" s="1"/>
  <c r="AL76" i="9"/>
  <c r="AK76" i="9"/>
  <c r="AG76" i="9"/>
  <c r="Z76" i="9"/>
  <c r="AI76" i="9" s="1"/>
  <c r="T76" i="9"/>
  <c r="S76" i="9"/>
  <c r="O76" i="9"/>
  <c r="M76" i="9"/>
  <c r="H76" i="9"/>
  <c r="Q76" i="9" s="1"/>
  <c r="AL75" i="9"/>
  <c r="AK75" i="9"/>
  <c r="AG75" i="9"/>
  <c r="Z75" i="9"/>
  <c r="AI75" i="9" s="1"/>
  <c r="T75" i="9"/>
  <c r="O75" i="9"/>
  <c r="M75" i="9"/>
  <c r="H75" i="9"/>
  <c r="J75" i="9" s="1"/>
  <c r="AK74" i="9"/>
  <c r="AG74" i="9"/>
  <c r="Z74" i="9"/>
  <c r="AI74" i="9" s="1"/>
  <c r="S74" i="9"/>
  <c r="O74" i="9"/>
  <c r="M74" i="9"/>
  <c r="H74" i="9"/>
  <c r="Q74" i="9" s="1"/>
  <c r="AL73" i="9"/>
  <c r="AK73" i="9"/>
  <c r="AG73" i="9"/>
  <c r="Z73" i="9"/>
  <c r="AI73" i="9" s="1"/>
  <c r="T73" i="9"/>
  <c r="O73" i="9"/>
  <c r="M73" i="9"/>
  <c r="H73" i="9"/>
  <c r="J73" i="9" s="1"/>
  <c r="AL72" i="9"/>
  <c r="AK72" i="9"/>
  <c r="AG72" i="9"/>
  <c r="Z72" i="9"/>
  <c r="AI72" i="9" s="1"/>
  <c r="T72" i="9"/>
  <c r="O72" i="9"/>
  <c r="M72" i="9"/>
  <c r="H72" i="9"/>
  <c r="S72" i="9" s="1"/>
  <c r="AL71" i="9"/>
  <c r="AK71" i="9"/>
  <c r="AG71" i="9"/>
  <c r="Z71" i="9"/>
  <c r="AI71" i="9" s="1"/>
  <c r="T71" i="9"/>
  <c r="O71" i="9"/>
  <c r="M71" i="9"/>
  <c r="H71" i="9"/>
  <c r="N71" i="9" s="1"/>
  <c r="AK70" i="9"/>
  <c r="AG70" i="9"/>
  <c r="Z70" i="9"/>
  <c r="AI70" i="9" s="1"/>
  <c r="O70" i="9"/>
  <c r="M70" i="9"/>
  <c r="H70" i="9"/>
  <c r="S70" i="9" s="1"/>
  <c r="AK69" i="9"/>
  <c r="AG69" i="9"/>
  <c r="Z69" i="9"/>
  <c r="AI69" i="9" s="1"/>
  <c r="O69" i="9"/>
  <c r="N69" i="9"/>
  <c r="M69" i="9"/>
  <c r="H69" i="9"/>
  <c r="AL68" i="9"/>
  <c r="AK68" i="9"/>
  <c r="AG68" i="9"/>
  <c r="Z68" i="9"/>
  <c r="AI68" i="9" s="1"/>
  <c r="T68" i="9"/>
  <c r="O68" i="9"/>
  <c r="M68" i="9"/>
  <c r="H68" i="9"/>
  <c r="S68" i="9" s="1"/>
  <c r="AL67" i="9"/>
  <c r="AK67" i="9"/>
  <c r="AG67" i="9"/>
  <c r="AE67" i="9"/>
  <c r="Z67" i="9"/>
  <c r="AI67" i="9" s="1"/>
  <c r="T67" i="9"/>
  <c r="O67" i="9"/>
  <c r="M67" i="9"/>
  <c r="H67" i="9"/>
  <c r="S67" i="9" s="1"/>
  <c r="AL66" i="9"/>
  <c r="AK66" i="9"/>
  <c r="AG66" i="9"/>
  <c r="AE66" i="9"/>
  <c r="Z66" i="9"/>
  <c r="AI66" i="9" s="1"/>
  <c r="T66" i="9"/>
  <c r="O66" i="9"/>
  <c r="M66" i="9"/>
  <c r="H66" i="9"/>
  <c r="Q66" i="9" s="1"/>
  <c r="AK65" i="9"/>
  <c r="AG65" i="9"/>
  <c r="AE65" i="9"/>
  <c r="Z65" i="9"/>
  <c r="AI65" i="9" s="1"/>
  <c r="O65" i="9"/>
  <c r="M65" i="9"/>
  <c r="H65" i="9"/>
  <c r="J65" i="9" s="1"/>
  <c r="AL64" i="9"/>
  <c r="AK64" i="9"/>
  <c r="AI64" i="9"/>
  <c r="AG64" i="9"/>
  <c r="AE64" i="9"/>
  <c r="Z64" i="9"/>
  <c r="AB64" i="9" s="1"/>
  <c r="T64" i="9"/>
  <c r="O64" i="9"/>
  <c r="M64" i="9"/>
  <c r="H64" i="9"/>
  <c r="J64" i="9" s="1"/>
  <c r="AL63" i="9"/>
  <c r="AK63" i="9"/>
  <c r="AG63" i="9"/>
  <c r="AE63" i="9"/>
  <c r="Z63" i="9"/>
  <c r="T63" i="9"/>
  <c r="S63" i="9"/>
  <c r="Q63" i="9"/>
  <c r="O63" i="9"/>
  <c r="M63" i="9"/>
  <c r="H63" i="9"/>
  <c r="N63" i="9" s="1"/>
  <c r="AL62" i="9"/>
  <c r="AK62" i="9"/>
  <c r="AI62" i="9"/>
  <c r="AG62" i="9"/>
  <c r="AE62" i="9"/>
  <c r="AB62" i="9"/>
  <c r="Z62" i="9"/>
  <c r="T62" i="9"/>
  <c r="O62" i="9"/>
  <c r="M62" i="9"/>
  <c r="H62" i="9"/>
  <c r="AK61" i="9"/>
  <c r="AG61" i="9"/>
  <c r="AE61" i="9"/>
  <c r="Z61" i="9"/>
  <c r="AI61" i="9" s="1"/>
  <c r="S61" i="9"/>
  <c r="O61" i="9"/>
  <c r="M61" i="9"/>
  <c r="H61" i="9"/>
  <c r="N61" i="9" s="1"/>
  <c r="AL60" i="9"/>
  <c r="AK60" i="9"/>
  <c r="AG60" i="9"/>
  <c r="AE60" i="9"/>
  <c r="Z60" i="9"/>
  <c r="AI60" i="9" s="1"/>
  <c r="T60" i="9"/>
  <c r="O60" i="9"/>
  <c r="M60" i="9"/>
  <c r="H60" i="9"/>
  <c r="AL59" i="9"/>
  <c r="AK59" i="9"/>
  <c r="AG59" i="9"/>
  <c r="AE59" i="9"/>
  <c r="Z59" i="9"/>
  <c r="AB59" i="9" s="1"/>
  <c r="T59" i="9"/>
  <c r="O59" i="9"/>
  <c r="M59" i="9"/>
  <c r="H59" i="9"/>
  <c r="J59" i="9" s="1"/>
  <c r="AL58" i="9"/>
  <c r="AK58" i="9"/>
  <c r="AI58" i="9"/>
  <c r="AG58" i="9"/>
  <c r="AE58" i="9"/>
  <c r="Z58" i="9"/>
  <c r="AB58" i="9" s="1"/>
  <c r="T58" i="9"/>
  <c r="O58" i="9"/>
  <c r="M58" i="9"/>
  <c r="H58" i="9"/>
  <c r="N58" i="9" s="1"/>
  <c r="AK57" i="9"/>
  <c r="AG57" i="9"/>
  <c r="AE57" i="9"/>
  <c r="Z57" i="9"/>
  <c r="AI57" i="9" s="1"/>
  <c r="O57" i="9"/>
  <c r="M57" i="9"/>
  <c r="H57" i="9"/>
  <c r="S57" i="9" s="1"/>
  <c r="AK56" i="9"/>
  <c r="AG56" i="9"/>
  <c r="AE56" i="9"/>
  <c r="Z56" i="9"/>
  <c r="AI56" i="9" s="1"/>
  <c r="O56" i="9"/>
  <c r="M56" i="9"/>
  <c r="H56" i="9"/>
  <c r="N56" i="9" s="1"/>
  <c r="AL55" i="9"/>
  <c r="AK55" i="9"/>
  <c r="AG55" i="9"/>
  <c r="AE55" i="9"/>
  <c r="Z55" i="9"/>
  <c r="AB55" i="9" s="1"/>
  <c r="T55" i="9"/>
  <c r="Q55" i="9"/>
  <c r="O55" i="9"/>
  <c r="N55" i="9"/>
  <c r="M55" i="9"/>
  <c r="H55" i="9"/>
  <c r="J55" i="9" s="1"/>
  <c r="AL54" i="9"/>
  <c r="AK54" i="9"/>
  <c r="AG54" i="9"/>
  <c r="AE54" i="9"/>
  <c r="Z54" i="9"/>
  <c r="AB54" i="9" s="1"/>
  <c r="T54" i="9"/>
  <c r="O54" i="9"/>
  <c r="M54" i="9"/>
  <c r="H54" i="9"/>
  <c r="J54" i="9" s="1"/>
  <c r="AL53" i="9"/>
  <c r="AK53" i="9"/>
  <c r="AG53" i="9"/>
  <c r="AE53" i="9"/>
  <c r="Z53" i="9"/>
  <c r="AI53" i="9" s="1"/>
  <c r="T53" i="9"/>
  <c r="O53" i="9"/>
  <c r="M53" i="9"/>
  <c r="H53" i="9"/>
  <c r="AL52" i="9"/>
  <c r="AK52" i="9"/>
  <c r="AG52" i="9"/>
  <c r="AE52" i="9"/>
  <c r="Z52" i="9"/>
  <c r="AI52" i="9" s="1"/>
  <c r="T52" i="9"/>
  <c r="S52" i="9"/>
  <c r="Q52" i="9"/>
  <c r="O52" i="9"/>
  <c r="N52" i="9"/>
  <c r="M52" i="9"/>
  <c r="J52" i="9"/>
  <c r="H52" i="9"/>
  <c r="AK51" i="9"/>
  <c r="AG51" i="9"/>
  <c r="AE51" i="9"/>
  <c r="Z51" i="9"/>
  <c r="AI51" i="9" s="1"/>
  <c r="O51" i="9"/>
  <c r="M51" i="9"/>
  <c r="H51" i="9"/>
  <c r="Q51" i="9" s="1"/>
  <c r="AL50" i="9"/>
  <c r="AK50" i="9"/>
  <c r="AI50" i="9"/>
  <c r="AG50" i="9"/>
  <c r="AE50" i="9"/>
  <c r="Z50" i="9"/>
  <c r="AB50" i="9" s="1"/>
  <c r="T50" i="9"/>
  <c r="Q50" i="9"/>
  <c r="O50" i="9"/>
  <c r="M50" i="9"/>
  <c r="H50" i="9"/>
  <c r="N50" i="9" s="1"/>
  <c r="AL49" i="9"/>
  <c r="AK49" i="9"/>
  <c r="AG49" i="9"/>
  <c r="AE49" i="9"/>
  <c r="Z49" i="9"/>
  <c r="AB49" i="9" s="1"/>
  <c r="T49" i="9"/>
  <c r="O49" i="9"/>
  <c r="M49" i="9"/>
  <c r="H49" i="9"/>
  <c r="N49" i="9" s="1"/>
  <c r="AK48" i="9"/>
  <c r="AI48" i="9"/>
  <c r="AG48" i="9"/>
  <c r="AE48" i="9"/>
  <c r="Z48" i="9"/>
  <c r="AB48" i="9" s="1"/>
  <c r="S48" i="9"/>
  <c r="O48" i="9"/>
  <c r="M48" i="9"/>
  <c r="H48" i="9"/>
  <c r="N48" i="9" s="1"/>
  <c r="AK47" i="9"/>
  <c r="AG47" i="9"/>
  <c r="AE47" i="9"/>
  <c r="Z47" i="9"/>
  <c r="AB47" i="9" s="1"/>
  <c r="O47" i="9"/>
  <c r="M47" i="9"/>
  <c r="H47" i="9"/>
  <c r="Q47" i="9" s="1"/>
  <c r="AK46" i="9"/>
  <c r="AG46" i="9"/>
  <c r="AE46" i="9"/>
  <c r="Z46" i="9"/>
  <c r="AB46" i="9" s="1"/>
  <c r="O46" i="9"/>
  <c r="M46" i="9"/>
  <c r="H46" i="9"/>
  <c r="J46" i="9" s="1"/>
  <c r="AL45" i="9"/>
  <c r="AK45" i="9"/>
  <c r="AG45" i="9"/>
  <c r="AE45" i="9"/>
  <c r="Z45" i="9"/>
  <c r="AI45" i="9" s="1"/>
  <c r="T45" i="9"/>
  <c r="O45" i="9"/>
  <c r="M45" i="9"/>
  <c r="H45" i="9"/>
  <c r="S45" i="9" s="1"/>
  <c r="AL44" i="9"/>
  <c r="AK44" i="9"/>
  <c r="AG44" i="9"/>
  <c r="AE44" i="9"/>
  <c r="Z44" i="9"/>
  <c r="AI44" i="9" s="1"/>
  <c r="T44" i="9"/>
  <c r="O44" i="9"/>
  <c r="M44" i="9"/>
  <c r="H44" i="9"/>
  <c r="AK43" i="9"/>
  <c r="AG43" i="9"/>
  <c r="AE43" i="9"/>
  <c r="Z43" i="9"/>
  <c r="AB43" i="9" s="1"/>
  <c r="O43" i="9"/>
  <c r="M43" i="9"/>
  <c r="H43" i="9"/>
  <c r="Q43" i="9" s="1"/>
  <c r="AK42" i="9"/>
  <c r="AG42" i="9"/>
  <c r="AE42" i="9"/>
  <c r="Z42" i="9"/>
  <c r="AB42" i="9" s="1"/>
  <c r="O42" i="9"/>
  <c r="M42" i="9"/>
  <c r="H42" i="9"/>
  <c r="J42" i="9" s="1"/>
  <c r="AK41" i="9"/>
  <c r="AG41" i="9"/>
  <c r="AE41" i="9"/>
  <c r="Z41" i="9"/>
  <c r="AI41" i="9" s="1"/>
  <c r="O41" i="9"/>
  <c r="M41" i="9"/>
  <c r="H41" i="9"/>
  <c r="S41" i="9" s="1"/>
  <c r="AK40" i="9"/>
  <c r="AG40" i="9"/>
  <c r="AE40" i="9"/>
  <c r="Z40" i="9"/>
  <c r="AI40" i="9" s="1"/>
  <c r="Q40" i="9"/>
  <c r="O40" i="9"/>
  <c r="M40" i="9"/>
  <c r="H40" i="9"/>
  <c r="N40" i="9" s="1"/>
  <c r="AL39" i="9"/>
  <c r="AK39" i="9"/>
  <c r="AG39" i="9"/>
  <c r="Z39" i="9"/>
  <c r="AB39" i="9" s="1"/>
  <c r="T39" i="9"/>
  <c r="O39" i="9"/>
  <c r="H39" i="9"/>
  <c r="N39" i="9" s="1"/>
  <c r="AL38" i="9"/>
  <c r="AK38" i="9"/>
  <c r="AG38" i="9"/>
  <c r="Z38" i="9"/>
  <c r="AI38" i="9" s="1"/>
  <c r="T38" i="9"/>
  <c r="Q38" i="9"/>
  <c r="O38" i="9"/>
  <c r="M38" i="9"/>
  <c r="H38" i="9"/>
  <c r="S38" i="9" s="1"/>
  <c r="AL37" i="9"/>
  <c r="AK37" i="9"/>
  <c r="AG37" i="9"/>
  <c r="AE37" i="9"/>
  <c r="Z37" i="9"/>
  <c r="AI37" i="9" s="1"/>
  <c r="T37" i="9"/>
  <c r="O37" i="9"/>
  <c r="M37" i="9"/>
  <c r="H37" i="9"/>
  <c r="Q37" i="9" s="1"/>
  <c r="AL36" i="9"/>
  <c r="AK36" i="9"/>
  <c r="AG36" i="9"/>
  <c r="AB36" i="9"/>
  <c r="Z36" i="9"/>
  <c r="AI36" i="9" s="1"/>
  <c r="T36" i="9"/>
  <c r="O36" i="9"/>
  <c r="M36" i="9"/>
  <c r="H36" i="9"/>
  <c r="AL35" i="9"/>
  <c r="AK35" i="9"/>
  <c r="AG35" i="9"/>
  <c r="Z35" i="9"/>
  <c r="AB35" i="9" s="1"/>
  <c r="T35" i="9"/>
  <c r="O35" i="9"/>
  <c r="M35" i="9"/>
  <c r="H35" i="9"/>
  <c r="J35" i="9" s="1"/>
  <c r="AK34" i="9"/>
  <c r="AG34" i="9"/>
  <c r="AE34" i="9"/>
  <c r="Z34" i="9"/>
  <c r="AI34" i="9" s="1"/>
  <c r="Q34" i="9"/>
  <c r="O34" i="9"/>
  <c r="M34" i="9"/>
  <c r="H34" i="9"/>
  <c r="S34" i="9" s="1"/>
  <c r="AK33" i="9"/>
  <c r="AG33" i="9"/>
  <c r="AE33" i="9"/>
  <c r="Z33" i="9"/>
  <c r="AI33" i="9" s="1"/>
  <c r="O33" i="9"/>
  <c r="M33" i="9"/>
  <c r="H33" i="9"/>
  <c r="N33" i="9" s="1"/>
  <c r="AL32" i="9"/>
  <c r="AK32" i="9"/>
  <c r="AG32" i="9"/>
  <c r="AE32" i="9"/>
  <c r="Z32" i="9"/>
  <c r="AB32" i="9" s="1"/>
  <c r="T32" i="9"/>
  <c r="O32" i="9"/>
  <c r="M32" i="9"/>
  <c r="H32" i="9"/>
  <c r="J32" i="9" s="1"/>
  <c r="AL31" i="9"/>
  <c r="AK31" i="9"/>
  <c r="AG31" i="9"/>
  <c r="AE31" i="9"/>
  <c r="Z31" i="9"/>
  <c r="AB31" i="9" s="1"/>
  <c r="T31" i="9"/>
  <c r="O31" i="9"/>
  <c r="M31" i="9"/>
  <c r="H31" i="9"/>
  <c r="J31" i="9" s="1"/>
  <c r="AL30" i="9"/>
  <c r="AK30" i="9"/>
  <c r="AG30" i="9"/>
  <c r="AE30" i="9"/>
  <c r="Z30" i="9"/>
  <c r="AI30" i="9" s="1"/>
  <c r="T30" i="9"/>
  <c r="O30" i="9"/>
  <c r="M30" i="9"/>
  <c r="H30" i="9"/>
  <c r="AL29" i="9"/>
  <c r="AK29" i="9"/>
  <c r="AG29" i="9"/>
  <c r="AE29" i="9"/>
  <c r="Z29" i="9"/>
  <c r="AI29" i="9" s="1"/>
  <c r="T29" i="9"/>
  <c r="O29" i="9"/>
  <c r="M29" i="9"/>
  <c r="H29" i="9"/>
  <c r="N29" i="9" s="1"/>
  <c r="AK28" i="9"/>
  <c r="AI28" i="9"/>
  <c r="AG28" i="9"/>
  <c r="AE28" i="9"/>
  <c r="Z28" i="9"/>
  <c r="AB28" i="9" s="1"/>
  <c r="O28" i="9"/>
  <c r="M28" i="9"/>
  <c r="H28" i="9"/>
  <c r="N28" i="9" s="1"/>
  <c r="AK27" i="9"/>
  <c r="AG27" i="9"/>
  <c r="AE27" i="9"/>
  <c r="Z27" i="9"/>
  <c r="AB27" i="9" s="1"/>
  <c r="O27" i="9"/>
  <c r="M27" i="9"/>
  <c r="H27" i="9"/>
  <c r="J27" i="9" s="1"/>
  <c r="AK26" i="9"/>
  <c r="AG26" i="9"/>
  <c r="AE26" i="9"/>
  <c r="Z26" i="9"/>
  <c r="AI26" i="9" s="1"/>
  <c r="Q26" i="9"/>
  <c r="O26" i="9"/>
  <c r="M26" i="9"/>
  <c r="H26" i="9"/>
  <c r="S26" i="9" s="1"/>
  <c r="AL25" i="9"/>
  <c r="AK25" i="9"/>
  <c r="AI25" i="9"/>
  <c r="AG25" i="9"/>
  <c r="AE25" i="9"/>
  <c r="AB25" i="9"/>
  <c r="Z25" i="9"/>
  <c r="T25" i="9"/>
  <c r="O25" i="9"/>
  <c r="M25" i="9"/>
  <c r="H25" i="9"/>
  <c r="Q25" i="9" s="1"/>
  <c r="AL24" i="9"/>
  <c r="AG24" i="9"/>
  <c r="AF24" i="9"/>
  <c r="AK24" i="9" s="1"/>
  <c r="AE24" i="9"/>
  <c r="Z24" i="9"/>
  <c r="AI24" i="9" s="1"/>
  <c r="T24" i="9"/>
  <c r="O24" i="9"/>
  <c r="M24" i="9"/>
  <c r="H24" i="9"/>
  <c r="AK23" i="9"/>
  <c r="AG23" i="9"/>
  <c r="AE23" i="9"/>
  <c r="Z23" i="9"/>
  <c r="AI23" i="9" s="1"/>
  <c r="O23" i="9"/>
  <c r="M23" i="9"/>
  <c r="H23" i="9"/>
  <c r="J23" i="9" s="1"/>
  <c r="AK22" i="9"/>
  <c r="AI22" i="9"/>
  <c r="AG22" i="9"/>
  <c r="AE22" i="9"/>
  <c r="Z22" i="9"/>
  <c r="AB22" i="9" s="1"/>
  <c r="O22" i="9"/>
  <c r="M22" i="9"/>
  <c r="H22" i="9"/>
  <c r="N22" i="9" s="1"/>
  <c r="AI21" i="9"/>
  <c r="AG21" i="9"/>
  <c r="AE21" i="9"/>
  <c r="Z21" i="9"/>
  <c r="AF21" i="9" s="1"/>
  <c r="AK21" i="9" s="1"/>
  <c r="O21" i="9"/>
  <c r="M21" i="9"/>
  <c r="H21" i="9"/>
  <c r="Q21" i="9" s="1"/>
  <c r="AL20" i="9"/>
  <c r="AK20" i="9"/>
  <c r="AG20" i="9"/>
  <c r="Z20" i="9"/>
  <c r="AI20" i="9" s="1"/>
  <c r="T20" i="9"/>
  <c r="O20" i="9"/>
  <c r="M20" i="9"/>
  <c r="H20" i="9"/>
  <c r="N20" i="9" s="1"/>
  <c r="AL19" i="9"/>
  <c r="AK19" i="9"/>
  <c r="AG19" i="9"/>
  <c r="Z19" i="9"/>
  <c r="AB19" i="9" s="1"/>
  <c r="T19" i="9"/>
  <c r="O19" i="9"/>
  <c r="M19" i="9"/>
  <c r="H19" i="9"/>
  <c r="J19" i="9" s="1"/>
  <c r="AL18" i="9"/>
  <c r="AK18" i="9"/>
  <c r="AG18" i="9"/>
  <c r="AE18" i="9"/>
  <c r="Z18" i="9"/>
  <c r="T18" i="9"/>
  <c r="O18" i="9"/>
  <c r="M18" i="9"/>
  <c r="H18" i="9"/>
  <c r="Q18" i="9" s="1"/>
  <c r="AL17" i="9"/>
  <c r="AK17" i="9"/>
  <c r="AG17" i="9"/>
  <c r="AE17" i="9"/>
  <c r="Z17" i="9"/>
  <c r="AI17" i="9" s="1"/>
  <c r="T17" i="9"/>
  <c r="S17" i="9"/>
  <c r="O17" i="9"/>
  <c r="M17" i="9"/>
  <c r="H17" i="9"/>
  <c r="N17" i="9" s="1"/>
  <c r="AL16" i="9"/>
  <c r="AK16" i="9"/>
  <c r="AG16" i="9"/>
  <c r="AE16" i="9"/>
  <c r="Z16" i="9"/>
  <c r="AB16" i="9" s="1"/>
  <c r="T16" i="9"/>
  <c r="O16" i="9"/>
  <c r="M16" i="9"/>
  <c r="H16" i="9"/>
  <c r="S16" i="9" s="1"/>
  <c r="AK15" i="9"/>
  <c r="AG15" i="9"/>
  <c r="AE15" i="9"/>
  <c r="Z15" i="9"/>
  <c r="AI15" i="9" s="1"/>
  <c r="Q15" i="9"/>
  <c r="O15" i="9"/>
  <c r="M15" i="9"/>
  <c r="H15" i="9"/>
  <c r="N15" i="9" s="1"/>
  <c r="AG14" i="9"/>
  <c r="AE14" i="9"/>
  <c r="Z14" i="9"/>
  <c r="AB14" i="9" s="1"/>
  <c r="O14" i="9"/>
  <c r="M14" i="9"/>
  <c r="H14" i="9"/>
  <c r="J14" i="9" s="1"/>
  <c r="AL13" i="9"/>
  <c r="AK13" i="9"/>
  <c r="AI13" i="9"/>
  <c r="AG13" i="9"/>
  <c r="AE13" i="9"/>
  <c r="AB13" i="9"/>
  <c r="Z13" i="9"/>
  <c r="T13" i="9"/>
  <c r="O13" i="9"/>
  <c r="M13" i="9"/>
  <c r="H13" i="9"/>
  <c r="S13" i="9" s="1"/>
  <c r="AK12" i="9"/>
  <c r="AG12" i="9"/>
  <c r="AE12" i="9"/>
  <c r="Z12" i="9"/>
  <c r="AB12" i="9" s="1"/>
  <c r="O12" i="9"/>
  <c r="M12" i="9"/>
  <c r="H12" i="9"/>
  <c r="Q12" i="9" s="1"/>
  <c r="AK11" i="9"/>
  <c r="AI11" i="9"/>
  <c r="AG11" i="9"/>
  <c r="AE11" i="9"/>
  <c r="Z11" i="9"/>
  <c r="AB11" i="9" s="1"/>
  <c r="O11" i="9"/>
  <c r="M11" i="9"/>
  <c r="H11" i="9"/>
  <c r="J11" i="9" s="1"/>
  <c r="AK10" i="9"/>
  <c r="AG10" i="9"/>
  <c r="AE10" i="9"/>
  <c r="Z10" i="9"/>
  <c r="AI10" i="9" s="1"/>
  <c r="O10" i="9"/>
  <c r="M10" i="9"/>
  <c r="H10" i="9"/>
  <c r="N10" i="9" s="1"/>
  <c r="AL9" i="9"/>
  <c r="AK9" i="9"/>
  <c r="AI9" i="9"/>
  <c r="AG9" i="9"/>
  <c r="AE9" i="9"/>
  <c r="Z9" i="9"/>
  <c r="AB9" i="9" s="1"/>
  <c r="T9" i="9"/>
  <c r="O9" i="9"/>
  <c r="M9" i="9"/>
  <c r="H9" i="9"/>
  <c r="AK8" i="9"/>
  <c r="AG8" i="9"/>
  <c r="AE8" i="9"/>
  <c r="Z8" i="9"/>
  <c r="AI8" i="9" s="1"/>
  <c r="O8" i="9"/>
  <c r="M8" i="9"/>
  <c r="H8" i="9"/>
  <c r="N8" i="9" s="1"/>
  <c r="AK7" i="9"/>
  <c r="AG7" i="9"/>
  <c r="AE7" i="9"/>
  <c r="Z7" i="9"/>
  <c r="AB7" i="9" s="1"/>
  <c r="O7" i="9"/>
  <c r="M7" i="9"/>
  <c r="H7" i="9"/>
  <c r="AK6" i="9"/>
  <c r="AG6" i="9"/>
  <c r="AE6" i="9"/>
  <c r="Z6" i="9"/>
  <c r="AB6" i="9" s="1"/>
  <c r="O6" i="9"/>
  <c r="M6" i="9"/>
  <c r="H6" i="9"/>
  <c r="Q6" i="9" s="1"/>
  <c r="AL181" i="9" l="1"/>
  <c r="AK181" i="9"/>
  <c r="AL184" i="9"/>
  <c r="AK184" i="9"/>
  <c r="AK193" i="9"/>
  <c r="AL193" i="9"/>
  <c r="AL212" i="9"/>
  <c r="AK212" i="9"/>
  <c r="AL190" i="9"/>
  <c r="AK190" i="9"/>
  <c r="AB150" i="9"/>
  <c r="AI150" i="9"/>
  <c r="Q30" i="9"/>
  <c r="J30" i="9"/>
  <c r="N30" i="9"/>
  <c r="AB251" i="9"/>
  <c r="AF257" i="9"/>
  <c r="AK257" i="9" s="1"/>
  <c r="J287" i="9"/>
  <c r="AF306" i="9"/>
  <c r="AK306" i="9" s="1"/>
  <c r="J18" i="9"/>
  <c r="AI59" i="9"/>
  <c r="AB167" i="9"/>
  <c r="N287" i="9"/>
  <c r="S30" i="9"/>
  <c r="Q193" i="9"/>
  <c r="N43" i="9"/>
  <c r="Q58" i="9"/>
  <c r="AB136" i="9"/>
  <c r="J144" i="9"/>
  <c r="S22" i="9"/>
  <c r="J131" i="9"/>
  <c r="AF323" i="9"/>
  <c r="AK323" i="9" s="1"/>
  <c r="S18" i="9"/>
  <c r="AB30" i="9"/>
  <c r="AB118" i="9"/>
  <c r="Q45" i="9"/>
  <c r="AI263" i="9"/>
  <c r="AF263" i="9"/>
  <c r="AK263" i="9" s="1"/>
  <c r="Q24" i="9"/>
  <c r="S24" i="9"/>
  <c r="J58" i="9"/>
  <c r="AB128" i="9"/>
  <c r="N198" i="9"/>
  <c r="AF311" i="9"/>
  <c r="AK311" i="9" s="1"/>
  <c r="AI176" i="9"/>
  <c r="AB176" i="9"/>
  <c r="Q97" i="9"/>
  <c r="Q188" i="9"/>
  <c r="Q198" i="9"/>
  <c r="AF276" i="9"/>
  <c r="AK276" i="9" s="1"/>
  <c r="J299" i="9"/>
  <c r="J45" i="9"/>
  <c r="AB52" i="9"/>
  <c r="AB145" i="9"/>
  <c r="N164" i="9"/>
  <c r="AI296" i="9"/>
  <c r="N162" i="9"/>
  <c r="Q206" i="9"/>
  <c r="Q20" i="9"/>
  <c r="N45" i="9"/>
  <c r="S58" i="9"/>
  <c r="AB134" i="9"/>
  <c r="N186" i="9"/>
  <c r="J295" i="9"/>
  <c r="N51" i="9"/>
  <c r="Q201" i="9"/>
  <c r="Q327" i="9"/>
  <c r="P327" i="9" s="1"/>
  <c r="Q95" i="9"/>
  <c r="N120" i="9"/>
  <c r="AI132" i="9"/>
  <c r="S186" i="9"/>
  <c r="N6" i="9"/>
  <c r="S53" i="9"/>
  <c r="Q53" i="9"/>
  <c r="N53" i="9"/>
  <c r="J122" i="9"/>
  <c r="S129" i="9"/>
  <c r="S191" i="9"/>
  <c r="N233" i="9"/>
  <c r="AF258" i="9"/>
  <c r="AK258" i="9" s="1"/>
  <c r="J293" i="9"/>
  <c r="Q302" i="9"/>
  <c r="P302" i="9" s="1"/>
  <c r="T302" i="9" s="1"/>
  <c r="Q120" i="9"/>
  <c r="AB166" i="9"/>
  <c r="AI166" i="9"/>
  <c r="N184" i="9"/>
  <c r="AB231" i="9"/>
  <c r="AI43" i="9"/>
  <c r="AL196" i="9"/>
  <c r="AK196" i="9"/>
  <c r="AF234" i="9"/>
  <c r="AK234" i="9" s="1"/>
  <c r="Q295" i="9"/>
  <c r="P295" i="9" s="1"/>
  <c r="S295" i="9" s="1"/>
  <c r="AF302" i="9"/>
  <c r="AK302" i="9" s="1"/>
  <c r="AF324" i="9"/>
  <c r="AK324" i="9" s="1"/>
  <c r="AF231" i="9"/>
  <c r="AK231" i="9" s="1"/>
  <c r="J269" i="9"/>
  <c r="Q29" i="9"/>
  <c r="J44" i="9"/>
  <c r="Q44" i="9"/>
  <c r="S44" i="9"/>
  <c r="N77" i="9"/>
  <c r="S91" i="9"/>
  <c r="N91" i="9"/>
  <c r="Q115" i="9"/>
  <c r="S122" i="9"/>
  <c r="S245" i="9"/>
  <c r="Q245" i="9"/>
  <c r="AF252" i="9"/>
  <c r="AK252" i="9" s="1"/>
  <c r="AI260" i="9"/>
  <c r="AF275" i="9"/>
  <c r="AK275" i="9" s="1"/>
  <c r="AF295" i="9"/>
  <c r="AK295" i="9" s="1"/>
  <c r="S9" i="9"/>
  <c r="Q9" i="9"/>
  <c r="S66" i="9"/>
  <c r="AB117" i="9"/>
  <c r="J150" i="9"/>
  <c r="N202" i="9"/>
  <c r="Q207" i="9"/>
  <c r="S212" i="9"/>
  <c r="Q221" i="9"/>
  <c r="J245" i="9"/>
  <c r="AI246" i="9"/>
  <c r="AF246" i="9"/>
  <c r="AK246" i="9" s="1"/>
  <c r="AB246" i="9"/>
  <c r="N259" i="9"/>
  <c r="AI266" i="9"/>
  <c r="N269" i="9"/>
  <c r="AI320" i="9"/>
  <c r="N325" i="9"/>
  <c r="AF328" i="9"/>
  <c r="AK328" i="9" s="1"/>
  <c r="P262" i="7"/>
  <c r="S262" i="7" s="1"/>
  <c r="N262" i="7"/>
  <c r="J114" i="9"/>
  <c r="Q114" i="9"/>
  <c r="N114" i="9"/>
  <c r="N92" i="9"/>
  <c r="AB174" i="9"/>
  <c r="AI174" i="9"/>
  <c r="Q16" i="9"/>
  <c r="S173" i="9"/>
  <c r="Q173" i="9"/>
  <c r="N173" i="9"/>
  <c r="N18" i="9"/>
  <c r="N90" i="9"/>
  <c r="S188" i="9"/>
  <c r="Q22" i="9"/>
  <c r="AI154" i="9"/>
  <c r="S193" i="9"/>
  <c r="AI251" i="9"/>
  <c r="AF285" i="9"/>
  <c r="AK285" i="9" s="1"/>
  <c r="AF309" i="9"/>
  <c r="AK309" i="9" s="1"/>
  <c r="AF280" i="9"/>
  <c r="AK280" i="9" s="1"/>
  <c r="AI280" i="9"/>
  <c r="Q304" i="9"/>
  <c r="P304" i="9" s="1"/>
  <c r="S304" i="9" s="1"/>
  <c r="Q191" i="9"/>
  <c r="AI278" i="9"/>
  <c r="AF331" i="9"/>
  <c r="AK331" i="9" s="1"/>
  <c r="Q8" i="9"/>
  <c r="AI18" i="9"/>
  <c r="AB18" i="9"/>
  <c r="AB164" i="9"/>
  <c r="AI164" i="9"/>
  <c r="N246" i="9"/>
  <c r="S266" i="9"/>
  <c r="AB10" i="9"/>
  <c r="J39" i="9"/>
  <c r="AI125" i="9"/>
  <c r="J133" i="9"/>
  <c r="Q133" i="9"/>
  <c r="N133" i="9"/>
  <c r="AB151" i="9"/>
  <c r="N293" i="9"/>
  <c r="S246" i="9"/>
  <c r="AB153" i="9"/>
  <c r="Q212" i="9"/>
  <c r="AB37" i="9"/>
  <c r="AB124" i="9"/>
  <c r="Q33" i="9"/>
  <c r="N44" i="9"/>
  <c r="AB53" i="9"/>
  <c r="AB57" i="9"/>
  <c r="S64" i="9"/>
  <c r="J71" i="9"/>
  <c r="Q75" i="9"/>
  <c r="S77" i="9"/>
  <c r="N79" i="9"/>
  <c r="N89" i="9"/>
  <c r="S89" i="9"/>
  <c r="Q89" i="9"/>
  <c r="N106" i="9"/>
  <c r="AB115" i="9"/>
  <c r="AI120" i="9"/>
  <c r="AI122" i="9"/>
  <c r="AB122" i="9"/>
  <c r="J143" i="9"/>
  <c r="AB157" i="9"/>
  <c r="J159" i="9"/>
  <c r="S159" i="9"/>
  <c r="Q159" i="9"/>
  <c r="J174" i="9"/>
  <c r="N180" i="9"/>
  <c r="S207" i="9"/>
  <c r="AB233" i="9"/>
  <c r="J235" i="9"/>
  <c r="S235" i="9"/>
  <c r="J263" i="9"/>
  <c r="J291" i="9"/>
  <c r="AF313" i="9"/>
  <c r="AK313" i="9" s="1"/>
  <c r="N317" i="9"/>
  <c r="J309" i="9"/>
  <c r="S97" i="9"/>
  <c r="Q56" i="9"/>
  <c r="J8" i="9"/>
  <c r="N95" i="9"/>
  <c r="J37" i="9"/>
  <c r="Q162" i="9"/>
  <c r="J246" i="9"/>
  <c r="S51" i="9"/>
  <c r="AB158" i="9"/>
  <c r="N157" i="9"/>
  <c r="J68" i="9"/>
  <c r="S83" i="9"/>
  <c r="AF262" i="9"/>
  <c r="AK262" i="9" s="1"/>
  <c r="J33" i="9"/>
  <c r="AI47" i="9"/>
  <c r="Q122" i="9"/>
  <c r="S233" i="9"/>
  <c r="AI316" i="9"/>
  <c r="AF316" i="9"/>
  <c r="AK316" i="9" s="1"/>
  <c r="J21" i="9"/>
  <c r="Q39" i="9"/>
  <c r="Q161" i="9"/>
  <c r="S161" i="9"/>
  <c r="J161" i="9"/>
  <c r="AB23" i="9"/>
  <c r="N36" i="9"/>
  <c r="Q36" i="9"/>
  <c r="N59" i="9"/>
  <c r="J61" i="9"/>
  <c r="N73" i="9"/>
  <c r="N81" i="9"/>
  <c r="Q84" i="9"/>
  <c r="S84" i="9"/>
  <c r="AB113" i="9"/>
  <c r="N119" i="9"/>
  <c r="J145" i="9"/>
  <c r="N150" i="9"/>
  <c r="Q152" i="9"/>
  <c r="S152" i="9"/>
  <c r="AI168" i="9"/>
  <c r="N174" i="9"/>
  <c r="J176" i="9"/>
  <c r="Q178" i="9"/>
  <c r="S178" i="9"/>
  <c r="Q182" i="9"/>
  <c r="P182" i="9" s="1"/>
  <c r="S202" i="9"/>
  <c r="N245" i="9"/>
  <c r="Q259" i="9"/>
  <c r="J267" i="9"/>
  <c r="S267" i="9"/>
  <c r="Q267" i="9"/>
  <c r="AF286" i="9"/>
  <c r="AK286" i="9" s="1"/>
  <c r="Q294" i="9"/>
  <c r="P294" i="9" s="1"/>
  <c r="T294" i="9" s="1"/>
  <c r="N294" i="9"/>
  <c r="J289" i="9"/>
  <c r="Q289" i="9"/>
  <c r="P289" i="9" s="1"/>
  <c r="T289" i="9" s="1"/>
  <c r="J20" i="9"/>
  <c r="N206" i="9"/>
  <c r="S92" i="9"/>
  <c r="AB253" i="9"/>
  <c r="AI253" i="9"/>
  <c r="AF253" i="9"/>
  <c r="AK253" i="9" s="1"/>
  <c r="J302" i="9"/>
  <c r="S62" i="9"/>
  <c r="J62" i="9"/>
  <c r="J142" i="9"/>
  <c r="S142" i="9"/>
  <c r="Q142" i="9"/>
  <c r="AB169" i="9"/>
  <c r="S90" i="9"/>
  <c r="N302" i="9"/>
  <c r="J307" i="9"/>
  <c r="Q10" i="9"/>
  <c r="AF283" i="9"/>
  <c r="AK283" i="9" s="1"/>
  <c r="S12" i="9"/>
  <c r="J157" i="9"/>
  <c r="J168" i="9"/>
  <c r="S168" i="9"/>
  <c r="Q168" i="9"/>
  <c r="N168" i="9"/>
  <c r="AF244" i="9"/>
  <c r="AK244" i="9" s="1"/>
  <c r="N275" i="9"/>
  <c r="S6" i="9"/>
  <c r="Q41" i="9"/>
  <c r="J113" i="9"/>
  <c r="AI300" i="9"/>
  <c r="AF300" i="9"/>
  <c r="AK300" i="9" s="1"/>
  <c r="J313" i="9"/>
  <c r="J126" i="9"/>
  <c r="Q126" i="9"/>
  <c r="N126" i="9"/>
  <c r="AB227" i="9"/>
  <c r="S39" i="9"/>
  <c r="Q64" i="9"/>
  <c r="S7" i="9"/>
  <c r="Q7" i="9"/>
  <c r="N7" i="9"/>
  <c r="S21" i="9"/>
  <c r="S25" i="9"/>
  <c r="J36" i="9"/>
  <c r="J63" i="9"/>
  <c r="S79" i="9"/>
  <c r="N84" i="9"/>
  <c r="S106" i="9"/>
  <c r="J152" i="9"/>
  <c r="J178" i="9"/>
  <c r="N210" i="9"/>
  <c r="AF233" i="9"/>
  <c r="AK233" i="9" s="1"/>
  <c r="AI236" i="9"/>
  <c r="AF243" i="9"/>
  <c r="AK243" i="9" s="1"/>
  <c r="S259" i="9"/>
  <c r="Q265" i="9"/>
  <c r="S285" i="9"/>
  <c r="J294" i="9"/>
  <c r="Q308" i="9"/>
  <c r="P308" i="9" s="1"/>
  <c r="S308" i="9" s="1"/>
  <c r="Q317" i="9"/>
  <c r="P317" i="9" s="1"/>
  <c r="T317" i="9" s="1"/>
  <c r="J28" i="9"/>
  <c r="Q28" i="9"/>
  <c r="N208" i="9"/>
  <c r="N24" i="9"/>
  <c r="J166" i="9"/>
  <c r="N201" i="9"/>
  <c r="Q280" i="9"/>
  <c r="P280" i="9" s="1"/>
  <c r="T280" i="9" s="1"/>
  <c r="N47" i="9"/>
  <c r="Q127" i="9"/>
  <c r="Q138" i="9"/>
  <c r="Q164" i="9"/>
  <c r="J70" i="9"/>
  <c r="AB140" i="9"/>
  <c r="S164" i="9"/>
  <c r="J233" i="9"/>
  <c r="S252" i="9"/>
  <c r="Q252" i="9"/>
  <c r="N252" i="9"/>
  <c r="AI16" i="9"/>
  <c r="Q196" i="9"/>
  <c r="N248" i="9"/>
  <c r="S248" i="9"/>
  <c r="Q248" i="9"/>
  <c r="J252" i="9"/>
  <c r="N37" i="9"/>
  <c r="J117" i="9"/>
  <c r="AB162" i="9"/>
  <c r="S37" i="9"/>
  <c r="AB51" i="9"/>
  <c r="AK206" i="9"/>
  <c r="J271" i="9"/>
  <c r="S271" i="9"/>
  <c r="Q297" i="9"/>
  <c r="P297" i="9" s="1"/>
  <c r="T297" i="9" s="1"/>
  <c r="N328" i="9"/>
  <c r="AI12" i="9"/>
  <c r="AB45" i="9"/>
  <c r="N64" i="9"/>
  <c r="Q194" i="9"/>
  <c r="S194" i="9"/>
  <c r="N194" i="9"/>
  <c r="J243" i="9"/>
  <c r="AI264" i="9"/>
  <c r="S297" i="9"/>
  <c r="J25" i="9"/>
  <c r="N75" i="9"/>
  <c r="AF297" i="9"/>
  <c r="AK297" i="9" s="1"/>
  <c r="AI297" i="9"/>
  <c r="AI6" i="9"/>
  <c r="N21" i="9"/>
  <c r="J7" i="9"/>
  <c r="Q59" i="9"/>
  <c r="Q71" i="9"/>
  <c r="Q73" i="9"/>
  <c r="S81" i="9"/>
  <c r="Q143" i="9"/>
  <c r="Q150" i="9"/>
  <c r="N154" i="9"/>
  <c r="S154" i="9"/>
  <c r="Q154" i="9"/>
  <c r="J154" i="9"/>
  <c r="Q174" i="9"/>
  <c r="J228" i="9"/>
  <c r="N232" i="9"/>
  <c r="J247" i="9"/>
  <c r="N247" i="9"/>
  <c r="J255" i="9"/>
  <c r="S265" i="9"/>
  <c r="N311" i="9"/>
  <c r="J24" i="9"/>
  <c r="N149" i="9"/>
  <c r="Q149" i="9"/>
  <c r="S134" i="9"/>
  <c r="AI318" i="9"/>
  <c r="AF318" i="9"/>
  <c r="AK318" i="9" s="1"/>
  <c r="J12" i="9"/>
  <c r="AI63" i="9"/>
  <c r="AB63" i="9"/>
  <c r="N112" i="9"/>
  <c r="S112" i="9"/>
  <c r="Q112" i="9"/>
  <c r="J112" i="9"/>
  <c r="J147" i="9"/>
  <c r="S147" i="9"/>
  <c r="N12" i="9"/>
  <c r="N60" i="9"/>
  <c r="Q60" i="9"/>
  <c r="J72" i="9"/>
  <c r="N105" i="9"/>
  <c r="S105" i="9"/>
  <c r="Q105" i="9"/>
  <c r="AI247" i="9"/>
  <c r="J6" i="9"/>
  <c r="AB56" i="9"/>
  <c r="S100" i="9"/>
  <c r="Q100" i="9"/>
  <c r="N166" i="9"/>
  <c r="J275" i="9"/>
  <c r="S10" i="9"/>
  <c r="Q131" i="9"/>
  <c r="Q266" i="9"/>
  <c r="J277" i="9"/>
  <c r="Q277" i="9"/>
  <c r="P277" i="9" s="1"/>
  <c r="S277" i="9" s="1"/>
  <c r="N307" i="9"/>
  <c r="S166" i="9"/>
  <c r="S196" i="9"/>
  <c r="AI270" i="9"/>
  <c r="J53" i="9"/>
  <c r="Q98" i="9"/>
  <c r="N98" i="9"/>
  <c r="S98" i="9"/>
  <c r="AB131" i="9"/>
  <c r="N221" i="9"/>
  <c r="J221" i="9"/>
  <c r="Q157" i="9"/>
  <c r="Q119" i="9"/>
  <c r="S119" i="9"/>
  <c r="S325" i="9"/>
  <c r="Q13" i="9"/>
  <c r="N13" i="9"/>
  <c r="J13" i="9"/>
  <c r="S29" i="9"/>
  <c r="N25" i="9"/>
  <c r="AI55" i="9"/>
  <c r="Q61" i="9"/>
  <c r="J69" i="9"/>
  <c r="Q69" i="9"/>
  <c r="S71" i="9"/>
  <c r="S143" i="9"/>
  <c r="N152" i="9"/>
  <c r="Q176" i="9"/>
  <c r="N178" i="9"/>
  <c r="S210" i="9"/>
  <c r="J226" i="9"/>
  <c r="AI230" i="9"/>
  <c r="AF230" i="9"/>
  <c r="AK230" i="9" s="1"/>
  <c r="Q235" i="9"/>
  <c r="N253" i="9"/>
  <c r="AB259" i="9"/>
  <c r="AI259" i="9"/>
  <c r="AI279" i="9"/>
  <c r="N306" i="9"/>
  <c r="AI321" i="9"/>
  <c r="J15" i="9"/>
  <c r="AB20" i="9"/>
  <c r="J50" i="9"/>
  <c r="J118" i="9"/>
  <c r="N185" i="9"/>
  <c r="AB226" i="9"/>
  <c r="AB228" i="9"/>
  <c r="J258" i="9"/>
  <c r="AF269" i="9"/>
  <c r="AK269" i="9" s="1"/>
  <c r="S274" i="9"/>
  <c r="J305" i="9"/>
  <c r="J310" i="9"/>
  <c r="N322" i="9"/>
  <c r="N65" i="9"/>
  <c r="N279" i="9"/>
  <c r="Q312" i="9"/>
  <c r="P312" i="9" s="1"/>
  <c r="S312" i="9" s="1"/>
  <c r="Q17" i="9"/>
  <c r="AB24" i="9"/>
  <c r="J40" i="9"/>
  <c r="Q48" i="9"/>
  <c r="J151" i="9"/>
  <c r="AB178" i="9"/>
  <c r="Q185" i="9"/>
  <c r="N190" i="9"/>
  <c r="J284" i="9"/>
  <c r="Q65" i="9"/>
  <c r="Q279" i="9"/>
  <c r="AL200" i="9"/>
  <c r="AK200" i="9"/>
  <c r="AL182" i="9"/>
  <c r="AK182" i="9"/>
  <c r="AL208" i="9"/>
  <c r="AK208" i="9"/>
  <c r="AK179" i="9"/>
  <c r="AL179" i="9"/>
  <c r="AL185" i="9"/>
  <c r="AK185" i="9"/>
  <c r="AL192" i="9"/>
  <c r="AK192" i="9"/>
  <c r="N11" i="9"/>
  <c r="AF14" i="9"/>
  <c r="AK14" i="9" s="1"/>
  <c r="N23" i="9"/>
  <c r="N32" i="9"/>
  <c r="J10" i="9"/>
  <c r="N14" i="9"/>
  <c r="J17" i="9"/>
  <c r="AB17" i="9"/>
  <c r="N19" i="9"/>
  <c r="AI19" i="9"/>
  <c r="J22" i="9"/>
  <c r="AB26" i="9"/>
  <c r="N27" i="9"/>
  <c r="AI27" i="9"/>
  <c r="S28" i="9"/>
  <c r="J29" i="9"/>
  <c r="AB29" i="9"/>
  <c r="N31" i="9"/>
  <c r="AI32" i="9"/>
  <c r="AB34" i="9"/>
  <c r="N35" i="9"/>
  <c r="AI35" i="9"/>
  <c r="AI39" i="9"/>
  <c r="AB41" i="9"/>
  <c r="N42" i="9"/>
  <c r="AI42" i="9"/>
  <c r="S43" i="9"/>
  <c r="AB44" i="9"/>
  <c r="N46" i="9"/>
  <c r="AI46" i="9"/>
  <c r="S47" i="9"/>
  <c r="J48" i="9"/>
  <c r="AI49" i="9"/>
  <c r="N54" i="9"/>
  <c r="AI170" i="9"/>
  <c r="AB170" i="9"/>
  <c r="AL195" i="9"/>
  <c r="AK195" i="9"/>
  <c r="AL197" i="9"/>
  <c r="AK197" i="9"/>
  <c r="AL203" i="9"/>
  <c r="AK203" i="9"/>
  <c r="S211" i="9"/>
  <c r="Q211" i="9"/>
  <c r="N211" i="9"/>
  <c r="AI225" i="9"/>
  <c r="AF225" i="9"/>
  <c r="AK225" i="9" s="1"/>
  <c r="Q240" i="9"/>
  <c r="N240" i="9"/>
  <c r="J240" i="9"/>
  <c r="T288" i="9"/>
  <c r="S288" i="9"/>
  <c r="AI7" i="9"/>
  <c r="S8" i="9"/>
  <c r="J9" i="9"/>
  <c r="Q11" i="9"/>
  <c r="AI14" i="9"/>
  <c r="S15" i="9"/>
  <c r="J16" i="9"/>
  <c r="S20" i="9"/>
  <c r="AB21" i="9"/>
  <c r="Q23" i="9"/>
  <c r="J26" i="9"/>
  <c r="AI31" i="9"/>
  <c r="Q32" i="9"/>
  <c r="S33" i="9"/>
  <c r="J34" i="9"/>
  <c r="S36" i="9"/>
  <c r="J38" i="9"/>
  <c r="AB38" i="9"/>
  <c r="S40" i="9"/>
  <c r="J41" i="9"/>
  <c r="Q49" i="9"/>
  <c r="S50" i="9"/>
  <c r="AI54" i="9"/>
  <c r="S56" i="9"/>
  <c r="J57" i="9"/>
  <c r="S60" i="9"/>
  <c r="J67" i="9"/>
  <c r="AB67" i="9"/>
  <c r="N85" i="9"/>
  <c r="N93" i="9"/>
  <c r="N101" i="9"/>
  <c r="S115" i="9"/>
  <c r="J116" i="9"/>
  <c r="AB116" i="9"/>
  <c r="S121" i="9"/>
  <c r="J124" i="9"/>
  <c r="S127" i="9"/>
  <c r="J130" i="9"/>
  <c r="AB130" i="9"/>
  <c r="N131" i="9"/>
  <c r="J136" i="9"/>
  <c r="S138" i="9"/>
  <c r="J140" i="9"/>
  <c r="J148" i="9"/>
  <c r="AB148" i="9"/>
  <c r="N153" i="9"/>
  <c r="J156" i="9"/>
  <c r="AB160" i="9"/>
  <c r="N161" i="9"/>
  <c r="AB165" i="9"/>
  <c r="AI177" i="9"/>
  <c r="AB177" i="9"/>
  <c r="AB179" i="9"/>
  <c r="AK188" i="9"/>
  <c r="S195" i="9"/>
  <c r="Q195" i="9"/>
  <c r="AL201" i="9"/>
  <c r="S213" i="9"/>
  <c r="Q213" i="9"/>
  <c r="N213" i="9"/>
  <c r="Q224" i="9"/>
  <c r="N224" i="9"/>
  <c r="J224" i="9"/>
  <c r="AI238" i="9"/>
  <c r="AF238" i="9"/>
  <c r="AK238" i="9" s="1"/>
  <c r="AB238" i="9"/>
  <c r="AI250" i="9"/>
  <c r="AF250" i="9"/>
  <c r="AK250" i="9" s="1"/>
  <c r="AI255" i="9"/>
  <c r="AF255" i="9"/>
  <c r="AK255" i="9" s="1"/>
  <c r="Q31" i="9"/>
  <c r="S32" i="9"/>
  <c r="Q35" i="9"/>
  <c r="Q42" i="9"/>
  <c r="Q46" i="9"/>
  <c r="S49" i="9"/>
  <c r="Q54" i="9"/>
  <c r="S55" i="9"/>
  <c r="S59" i="9"/>
  <c r="AB61" i="9"/>
  <c r="N62" i="9"/>
  <c r="S65" i="9"/>
  <c r="J66" i="9"/>
  <c r="AB66" i="9"/>
  <c r="N68" i="9"/>
  <c r="S69" i="9"/>
  <c r="N70" i="9"/>
  <c r="N72" i="9"/>
  <c r="S73" i="9"/>
  <c r="J74" i="9"/>
  <c r="S75" i="9"/>
  <c r="J76" i="9"/>
  <c r="N82" i="9"/>
  <c r="N88" i="9"/>
  <c r="N96" i="9"/>
  <c r="N104" i="9"/>
  <c r="AB112" i="9"/>
  <c r="N113" i="9"/>
  <c r="S114" i="9"/>
  <c r="N117" i="9"/>
  <c r="S120" i="9"/>
  <c r="J123" i="9"/>
  <c r="AB123" i="9"/>
  <c r="S126" i="9"/>
  <c r="J129" i="9"/>
  <c r="AB129" i="9"/>
  <c r="S133" i="9"/>
  <c r="J135" i="9"/>
  <c r="AB135" i="9"/>
  <c r="N136" i="9"/>
  <c r="AB139" i="9"/>
  <c r="AB143" i="9"/>
  <c r="N144" i="9"/>
  <c r="AB155" i="9"/>
  <c r="J160" i="9"/>
  <c r="N163" i="9"/>
  <c r="AI163" i="9"/>
  <c r="N170" i="9"/>
  <c r="J170" i="9"/>
  <c r="S172" i="9"/>
  <c r="Q172" i="9"/>
  <c r="N172" i="9"/>
  <c r="N175" i="9"/>
  <c r="AI175" i="9"/>
  <c r="Q181" i="9"/>
  <c r="Q184" i="9"/>
  <c r="N195" i="9"/>
  <c r="S203" i="9"/>
  <c r="Q203" i="9"/>
  <c r="N203" i="9"/>
  <c r="AK204" i="9"/>
  <c r="AI222" i="9"/>
  <c r="AF222" i="9"/>
  <c r="AK222" i="9" s="1"/>
  <c r="AB222" i="9"/>
  <c r="Q241" i="9"/>
  <c r="N241" i="9"/>
  <c r="J241" i="9"/>
  <c r="S11" i="9"/>
  <c r="Q14" i="9"/>
  <c r="Q19" i="9"/>
  <c r="S23" i="9"/>
  <c r="Q27" i="9"/>
  <c r="AB8" i="9"/>
  <c r="N9" i="9"/>
  <c r="S14" i="9"/>
  <c r="AB15" i="9"/>
  <c r="N16" i="9"/>
  <c r="S19" i="9"/>
  <c r="N26" i="9"/>
  <c r="S27" i="9"/>
  <c r="S31" i="9"/>
  <c r="AB33" i="9"/>
  <c r="N34" i="9"/>
  <c r="S35" i="9"/>
  <c r="N38" i="9"/>
  <c r="AB40" i="9"/>
  <c r="N41" i="9"/>
  <c r="S42" i="9"/>
  <c r="J43" i="9"/>
  <c r="S46" i="9"/>
  <c r="J47" i="9"/>
  <c r="J51" i="9"/>
  <c r="S54" i="9"/>
  <c r="N57" i="9"/>
  <c r="N67" i="9"/>
  <c r="Q85" i="9"/>
  <c r="Q93" i="9"/>
  <c r="Q101" i="9"/>
  <c r="N116" i="9"/>
  <c r="N124" i="9"/>
  <c r="N130" i="9"/>
  <c r="N140" i="9"/>
  <c r="N148" i="9"/>
  <c r="Q153" i="9"/>
  <c r="N156" i="9"/>
  <c r="N177" i="9"/>
  <c r="J177" i="9"/>
  <c r="S179" i="9"/>
  <c r="Q179" i="9"/>
  <c r="N179" i="9"/>
  <c r="S189" i="9"/>
  <c r="Q189" i="9"/>
  <c r="N189" i="9"/>
  <c r="S205" i="9"/>
  <c r="Q205" i="9"/>
  <c r="N205" i="9"/>
  <c r="Q225" i="9"/>
  <c r="N225" i="9"/>
  <c r="J225" i="9"/>
  <c r="S230" i="9"/>
  <c r="Q230" i="9"/>
  <c r="N230" i="9"/>
  <c r="J230" i="9"/>
  <c r="AI239" i="9"/>
  <c r="AF239" i="9"/>
  <c r="AK239" i="9" s="1"/>
  <c r="AB239" i="9"/>
  <c r="S240" i="9"/>
  <c r="T327" i="9"/>
  <c r="S327" i="9"/>
  <c r="J56" i="9"/>
  <c r="J60" i="9"/>
  <c r="AB60" i="9"/>
  <c r="Q62" i="9"/>
  <c r="AB65" i="9"/>
  <c r="N66" i="9"/>
  <c r="Q68" i="9"/>
  <c r="Q70" i="9"/>
  <c r="Q72" i="9"/>
  <c r="N74" i="9"/>
  <c r="N76" i="9"/>
  <c r="Q82" i="9"/>
  <c r="N86" i="9"/>
  <c r="Q88" i="9"/>
  <c r="N94" i="9"/>
  <c r="Q96" i="9"/>
  <c r="N102" i="9"/>
  <c r="Q104" i="9"/>
  <c r="Q113" i="9"/>
  <c r="J115" i="9"/>
  <c r="Q117" i="9"/>
  <c r="J121" i="9"/>
  <c r="AB121" i="9"/>
  <c r="N123" i="9"/>
  <c r="J127" i="9"/>
  <c r="AB127" i="9"/>
  <c r="N129" i="9"/>
  <c r="J134" i="9"/>
  <c r="N135" i="9"/>
  <c r="Q136" i="9"/>
  <c r="J138" i="9"/>
  <c r="AB138" i="9"/>
  <c r="N139" i="9"/>
  <c r="AB142" i="9"/>
  <c r="Q144" i="9"/>
  <c r="S149" i="9"/>
  <c r="S153" i="9"/>
  <c r="J155" i="9"/>
  <c r="Q163" i="9"/>
  <c r="Q175" i="9"/>
  <c r="J179" i="9"/>
  <c r="AL191" i="9"/>
  <c r="AL207" i="9"/>
  <c r="AL213" i="9"/>
  <c r="AK213" i="9"/>
  <c r="AI223" i="9"/>
  <c r="AF223" i="9"/>
  <c r="AK223" i="9" s="1"/>
  <c r="AB223" i="9"/>
  <c r="S224" i="9"/>
  <c r="Q238" i="9"/>
  <c r="N238" i="9"/>
  <c r="J238" i="9"/>
  <c r="Q250" i="9"/>
  <c r="N250" i="9"/>
  <c r="J250" i="9"/>
  <c r="Q57" i="9"/>
  <c r="Q67" i="9"/>
  <c r="N83" i="9"/>
  <c r="Q91" i="9"/>
  <c r="Q99" i="9"/>
  <c r="Q116" i="9"/>
  <c r="Q124" i="9"/>
  <c r="Q130" i="9"/>
  <c r="N134" i="9"/>
  <c r="Q140" i="9"/>
  <c r="N147" i="9"/>
  <c r="AI147" i="9"/>
  <c r="Q148" i="9"/>
  <c r="N155" i="9"/>
  <c r="Q156" i="9"/>
  <c r="N159" i="9"/>
  <c r="Q160" i="9"/>
  <c r="J162" i="9"/>
  <c r="S163" i="9"/>
  <c r="Q165" i="9"/>
  <c r="Q170" i="9"/>
  <c r="AB171" i="9"/>
  <c r="S175" i="9"/>
  <c r="AK183" i="9"/>
  <c r="S192" i="9"/>
  <c r="Q192" i="9"/>
  <c r="S197" i="9"/>
  <c r="Q197" i="9"/>
  <c r="N197" i="9"/>
  <c r="AK198" i="9"/>
  <c r="AL210" i="9"/>
  <c r="AK210" i="9"/>
  <c r="Q222" i="9"/>
  <c r="N222" i="9"/>
  <c r="J222" i="9"/>
  <c r="AI240" i="9"/>
  <c r="AF240" i="9"/>
  <c r="AK240" i="9" s="1"/>
  <c r="AB240" i="9"/>
  <c r="S241" i="9"/>
  <c r="J49" i="9"/>
  <c r="Q86" i="9"/>
  <c r="Q94" i="9"/>
  <c r="Q102" i="9"/>
  <c r="S160" i="9"/>
  <c r="N169" i="9"/>
  <c r="J169" i="9"/>
  <c r="S170" i="9"/>
  <c r="Q177" i="9"/>
  <c r="AL186" i="9"/>
  <c r="AL187" i="9"/>
  <c r="AK187" i="9"/>
  <c r="AL189" i="9"/>
  <c r="AK189" i="9"/>
  <c r="AL194" i="9"/>
  <c r="AK194" i="9"/>
  <c r="AL199" i="9"/>
  <c r="AL205" i="9"/>
  <c r="AK205" i="9"/>
  <c r="AL211" i="9"/>
  <c r="AK211" i="9"/>
  <c r="AI224" i="9"/>
  <c r="AF224" i="9"/>
  <c r="AK224" i="9" s="1"/>
  <c r="AB224" i="9"/>
  <c r="S225" i="9"/>
  <c r="Q239" i="9"/>
  <c r="N239" i="9"/>
  <c r="J239" i="9"/>
  <c r="Q147" i="9"/>
  <c r="S155" i="9"/>
  <c r="S177" i="9"/>
  <c r="S187" i="9"/>
  <c r="Q187" i="9"/>
  <c r="S200" i="9"/>
  <c r="Q200" i="9"/>
  <c r="AL202" i="9"/>
  <c r="AK202" i="9"/>
  <c r="AL209" i="9"/>
  <c r="Q223" i="9"/>
  <c r="N223" i="9"/>
  <c r="J223" i="9"/>
  <c r="S238" i="9"/>
  <c r="AI241" i="9"/>
  <c r="AF241" i="9"/>
  <c r="AK241" i="9" s="1"/>
  <c r="S250" i="9"/>
  <c r="AF261" i="9"/>
  <c r="AK261" i="9" s="1"/>
  <c r="AI261" i="9"/>
  <c r="N281" i="9"/>
  <c r="J281" i="9"/>
  <c r="S281" i="9"/>
  <c r="Q281" i="9"/>
  <c r="P281" i="9" s="1"/>
  <c r="T281" i="9" s="1"/>
  <c r="N290" i="9"/>
  <c r="J290" i="9"/>
  <c r="Q290" i="9"/>
  <c r="P290" i="9" s="1"/>
  <c r="T290" i="9" s="1"/>
  <c r="T303" i="9"/>
  <c r="S303" i="9"/>
  <c r="AF229" i="9"/>
  <c r="AK229" i="9" s="1"/>
  <c r="N257" i="9"/>
  <c r="Q257" i="9"/>
  <c r="J261" i="9"/>
  <c r="N261" i="9"/>
  <c r="T276" i="9"/>
  <c r="S276" i="9"/>
  <c r="T278" i="9"/>
  <c r="S278" i="9"/>
  <c r="T296" i="9"/>
  <c r="S296" i="9"/>
  <c r="T307" i="9"/>
  <c r="S307" i="9"/>
  <c r="T319" i="9"/>
  <c r="S319" i="9"/>
  <c r="AI327" i="9"/>
  <c r="AF327" i="9"/>
  <c r="AK327" i="9" s="1"/>
  <c r="Q208" i="9"/>
  <c r="Q219" i="9"/>
  <c r="N226" i="9"/>
  <c r="AF226" i="9"/>
  <c r="AK226" i="9" s="1"/>
  <c r="N227" i="9"/>
  <c r="AF227" i="9"/>
  <c r="AK227" i="9" s="1"/>
  <c r="N228" i="9"/>
  <c r="AF228" i="9"/>
  <c r="AK228" i="9" s="1"/>
  <c r="N229" i="9"/>
  <c r="Q231" i="9"/>
  <c r="Q232" i="9"/>
  <c r="N242" i="9"/>
  <c r="AF242" i="9"/>
  <c r="AK242" i="9" s="1"/>
  <c r="N243" i="9"/>
  <c r="N251" i="9"/>
  <c r="AB254" i="9"/>
  <c r="AF254" i="9"/>
  <c r="AK254" i="9" s="1"/>
  <c r="AI282" i="9"/>
  <c r="AF282" i="9"/>
  <c r="AK282" i="9" s="1"/>
  <c r="T287" i="9"/>
  <c r="S287" i="9"/>
  <c r="AI291" i="9"/>
  <c r="AF291" i="9"/>
  <c r="AK291" i="9" s="1"/>
  <c r="N298" i="9"/>
  <c r="J298" i="9"/>
  <c r="Q298" i="9"/>
  <c r="P298" i="9" s="1"/>
  <c r="T298" i="9" s="1"/>
  <c r="AI319" i="9"/>
  <c r="AF319" i="9"/>
  <c r="AK319" i="9" s="1"/>
  <c r="T330" i="9"/>
  <c r="J237" i="9"/>
  <c r="AF237" i="9"/>
  <c r="AK237" i="9" s="1"/>
  <c r="J248" i="9"/>
  <c r="AB248" i="9"/>
  <c r="J249" i="9"/>
  <c r="AF249" i="9"/>
  <c r="AK249" i="9" s="1"/>
  <c r="Q255" i="9"/>
  <c r="AB256" i="9"/>
  <c r="S258" i="9"/>
  <c r="Q258" i="9"/>
  <c r="N262" i="9"/>
  <c r="Q262" i="9"/>
  <c r="AF268" i="9"/>
  <c r="AK268" i="9" s="1"/>
  <c r="T308" i="9"/>
  <c r="T311" i="9"/>
  <c r="S311" i="9"/>
  <c r="T322" i="9"/>
  <c r="S328" i="9"/>
  <c r="Q329" i="9"/>
  <c r="P329" i="9" s="1"/>
  <c r="T329" i="9" s="1"/>
  <c r="N329" i="9"/>
  <c r="Q226" i="9"/>
  <c r="Q227" i="9"/>
  <c r="Q228" i="9"/>
  <c r="Q229" i="9"/>
  <c r="Q242" i="9"/>
  <c r="Q243" i="9"/>
  <c r="Q251" i="9"/>
  <c r="AI254" i="9"/>
  <c r="S255" i="9"/>
  <c r="J256" i="9"/>
  <c r="S320" i="9"/>
  <c r="Q321" i="9"/>
  <c r="P321" i="9" s="1"/>
  <c r="T321" i="9" s="1"/>
  <c r="N321" i="9"/>
  <c r="S321" i="9"/>
  <c r="N254" i="9"/>
  <c r="AF256" i="9"/>
  <c r="AK256" i="9" s="1"/>
  <c r="S257" i="9"/>
  <c r="S261" i="9"/>
  <c r="S263" i="9"/>
  <c r="Q263" i="9"/>
  <c r="N268" i="9"/>
  <c r="S268" i="9"/>
  <c r="Q268" i="9"/>
  <c r="T286" i="9"/>
  <c r="S286" i="9"/>
  <c r="AI299" i="9"/>
  <c r="AF299" i="9"/>
  <c r="AK299" i="9" s="1"/>
  <c r="T312" i="9"/>
  <c r="N265" i="9"/>
  <c r="AF265" i="9"/>
  <c r="AK265" i="9" s="1"/>
  <c r="N266" i="9"/>
  <c r="AF266" i="9"/>
  <c r="AK266" i="9" s="1"/>
  <c r="N267" i="9"/>
  <c r="AI267" i="9"/>
  <c r="N271" i="9"/>
  <c r="AI271" i="9"/>
  <c r="Q272" i="9"/>
  <c r="S273" i="9"/>
  <c r="N280" i="9"/>
  <c r="AI281" i="9"/>
  <c r="Q283" i="9"/>
  <c r="P283" i="9" s="1"/>
  <c r="T283" i="9" s="1"/>
  <c r="S284" i="9"/>
  <c r="N289" i="9"/>
  <c r="AI290" i="9"/>
  <c r="Q292" i="9"/>
  <c r="P292" i="9" s="1"/>
  <c r="T292" i="9" s="1"/>
  <c r="S293" i="9"/>
  <c r="N297" i="9"/>
  <c r="AI298" i="9"/>
  <c r="Q300" i="9"/>
  <c r="P300" i="9" s="1"/>
  <c r="T300" i="9" s="1"/>
  <c r="S301" i="9"/>
  <c r="N304" i="9"/>
  <c r="AI304" i="9"/>
  <c r="Q305" i="9"/>
  <c r="P305" i="9" s="1"/>
  <c r="T305" i="9" s="1"/>
  <c r="N308" i="9"/>
  <c r="AI308" i="9"/>
  <c r="Q309" i="9"/>
  <c r="P309" i="9" s="1"/>
  <c r="T309" i="9" s="1"/>
  <c r="N312" i="9"/>
  <c r="AI312" i="9"/>
  <c r="Q313" i="9"/>
  <c r="P313" i="9" s="1"/>
  <c r="T313" i="9" s="1"/>
  <c r="Q316" i="9"/>
  <c r="P316" i="9" s="1"/>
  <c r="AI317" i="9"/>
  <c r="Q324" i="9"/>
  <c r="P324" i="9" s="1"/>
  <c r="AI325" i="9"/>
  <c r="Q332" i="9"/>
  <c r="P332" i="9" s="1"/>
  <c r="T332" i="9" s="1"/>
  <c r="S272" i="9"/>
  <c r="Q282" i="9"/>
  <c r="P282" i="9" s="1"/>
  <c r="Q291" i="9"/>
  <c r="P291" i="9" s="1"/>
  <c r="S292" i="9"/>
  <c r="Q299" i="9"/>
  <c r="P299" i="9" s="1"/>
  <c r="S309" i="9"/>
  <c r="J273" i="9"/>
  <c r="AF273" i="9"/>
  <c r="AK273" i="9" s="1"/>
  <c r="J283" i="9"/>
  <c r="AF284" i="9"/>
  <c r="AK284" i="9" s="1"/>
  <c r="J292" i="9"/>
  <c r="AF293" i="9"/>
  <c r="AK293" i="9" s="1"/>
  <c r="J300" i="9"/>
  <c r="AF301" i="9"/>
  <c r="AK301" i="9" s="1"/>
  <c r="N315" i="9"/>
  <c r="N323" i="9"/>
  <c r="N331" i="9"/>
  <c r="AF332" i="9"/>
  <c r="AK332" i="9" s="1"/>
  <c r="AF272" i="9"/>
  <c r="AK272" i="9" s="1"/>
  <c r="N273" i="9"/>
  <c r="Q315" i="9"/>
  <c r="P315" i="9" s="1"/>
  <c r="T315" i="9" s="1"/>
  <c r="Q323" i="9"/>
  <c r="P323" i="9" s="1"/>
  <c r="T323" i="9" s="1"/>
  <c r="Q331" i="9"/>
  <c r="P331" i="9" s="1"/>
  <c r="T331" i="9" s="1"/>
  <c r="Q269" i="9"/>
  <c r="Q275" i="9"/>
  <c r="Q306" i="9"/>
  <c r="P306" i="9" s="1"/>
  <c r="T306" i="9" s="1"/>
  <c r="Q310" i="9"/>
  <c r="P310" i="9" s="1"/>
  <c r="T310" i="9" s="1"/>
  <c r="Q318" i="9"/>
  <c r="P318" i="9" s="1"/>
  <c r="T318" i="9" s="1"/>
  <c r="AF322" i="9"/>
  <c r="AK322" i="9" s="1"/>
  <c r="Q326" i="9"/>
  <c r="P326" i="9" s="1"/>
  <c r="T326" i="9" s="1"/>
  <c r="AF330" i="9"/>
  <c r="AK330" i="9" s="1"/>
  <c r="S289" i="9" l="1"/>
  <c r="T295" i="9"/>
  <c r="S182" i="9"/>
  <c r="T182" i="9"/>
  <c r="S280" i="9"/>
  <c r="T304" i="9"/>
  <c r="S294" i="9"/>
  <c r="S302" i="9"/>
  <c r="S317" i="9"/>
  <c r="S290" i="9"/>
  <c r="T277" i="9"/>
  <c r="S298" i="9"/>
  <c r="S305" i="9"/>
  <c r="S300" i="9"/>
  <c r="T299" i="9"/>
  <c r="S299" i="9"/>
  <c r="T324" i="9"/>
  <c r="S324" i="9"/>
  <c r="S306" i="9"/>
  <c r="S315" i="9"/>
  <c r="S323" i="9"/>
  <c r="T291" i="9"/>
  <c r="S291" i="9"/>
  <c r="T316" i="9"/>
  <c r="S316" i="9"/>
  <c r="S331" i="9"/>
  <c r="S310" i="9"/>
  <c r="S332" i="9"/>
  <c r="S283" i="9"/>
  <c r="S318" i="9"/>
  <c r="S313" i="9"/>
  <c r="T282" i="9"/>
  <c r="S282" i="9"/>
  <c r="S329" i="9"/>
  <c r="S326" i="9"/>
  <c r="Z329" i="7" l="1"/>
  <c r="AF329" i="7" s="1"/>
  <c r="Z330" i="7"/>
  <c r="AF330" i="7" s="1"/>
  <c r="Z331" i="7"/>
  <c r="AF331" i="7" s="1"/>
  <c r="Z332" i="7"/>
  <c r="AF332" i="7" s="1"/>
  <c r="Z333" i="7"/>
  <c r="AF333" i="7" s="1"/>
  <c r="Z334" i="7"/>
  <c r="AF334" i="7" s="1"/>
  <c r="Z335" i="7"/>
  <c r="AF335" i="7" s="1"/>
  <c r="Z336" i="7"/>
  <c r="AF336" i="7" s="1"/>
  <c r="Z337" i="7"/>
  <c r="AF337" i="7" s="1"/>
  <c r="Z338" i="7"/>
  <c r="AF338" i="7" s="1"/>
  <c r="Z339" i="7"/>
  <c r="AF339" i="7" s="1"/>
  <c r="Z340" i="7"/>
  <c r="AF340" i="7" s="1"/>
  <c r="Z341" i="7"/>
  <c r="AF341" i="7" s="1"/>
  <c r="Z342" i="7"/>
  <c r="AF342" i="7" s="1"/>
  <c r="Z343" i="7"/>
  <c r="AF343" i="7" s="1"/>
  <c r="Z344" i="7"/>
  <c r="AF344" i="7" s="1"/>
  <c r="Z345" i="7"/>
  <c r="AF345" i="7" s="1"/>
  <c r="Z346" i="7"/>
  <c r="AF346" i="7" s="1"/>
  <c r="Z347" i="7"/>
  <c r="AF347" i="7" s="1"/>
  <c r="Z348" i="7"/>
  <c r="AF348" i="7" s="1"/>
  <c r="Z349" i="7"/>
  <c r="AF349" i="7" s="1"/>
  <c r="Z350" i="7"/>
  <c r="AF350" i="7" s="1"/>
  <c r="Z351" i="7"/>
  <c r="AF351" i="7" s="1"/>
  <c r="Z328" i="7"/>
  <c r="AF328" i="7" s="1"/>
  <c r="AK270" i="7"/>
  <c r="AK271" i="7"/>
  <c r="AK272" i="7"/>
  <c r="AK273" i="7"/>
  <c r="AK274" i="7"/>
  <c r="AK275" i="7"/>
  <c r="AK276" i="7"/>
  <c r="AK277" i="7"/>
  <c r="AK278" i="7"/>
  <c r="AK279" i="7"/>
  <c r="AK280" i="7"/>
  <c r="AK281" i="7"/>
  <c r="AK282" i="7"/>
  <c r="AK283" i="7"/>
  <c r="AK284" i="7"/>
  <c r="AK285" i="7"/>
  <c r="AK286" i="7"/>
  <c r="AK287" i="7"/>
  <c r="AK288" i="7"/>
  <c r="AK289" i="7"/>
  <c r="AK290" i="7"/>
  <c r="AK291" i="7"/>
  <c r="AK292" i="7"/>
  <c r="AK293" i="7"/>
  <c r="AK294" i="7"/>
  <c r="AK295" i="7"/>
  <c r="AK296" i="7"/>
  <c r="AK297" i="7"/>
  <c r="AK298" i="7"/>
  <c r="AK299" i="7"/>
  <c r="AK300" i="7"/>
  <c r="AK301" i="7"/>
  <c r="AK302" i="7"/>
  <c r="AK303" i="7"/>
  <c r="AK304" i="7"/>
  <c r="AK305" i="7"/>
  <c r="AK306" i="7"/>
  <c r="AK307" i="7"/>
  <c r="AK308" i="7"/>
  <c r="AK309" i="7"/>
  <c r="AK310" i="7"/>
  <c r="AK311" i="7"/>
  <c r="AK312" i="7"/>
  <c r="AK313" i="7"/>
  <c r="AK314" i="7"/>
  <c r="AK315" i="7"/>
  <c r="AK317" i="7"/>
  <c r="AK318" i="7"/>
  <c r="AK319" i="7"/>
  <c r="AK320" i="7"/>
  <c r="AK321" i="7"/>
  <c r="AK322" i="7"/>
  <c r="AK323" i="7"/>
  <c r="AK324" i="7"/>
  <c r="AK325" i="7"/>
  <c r="AK326" i="7"/>
  <c r="AK327" i="7"/>
  <c r="AK328" i="7"/>
  <c r="AK329" i="7"/>
  <c r="AK330" i="7"/>
  <c r="AK331" i="7"/>
  <c r="AK332" i="7"/>
  <c r="AK333" i="7"/>
  <c r="AK334" i="7"/>
  <c r="AK335" i="7"/>
  <c r="AK336" i="7"/>
  <c r="AK337" i="7"/>
  <c r="AK338" i="7"/>
  <c r="AK339" i="7"/>
  <c r="AK340" i="7"/>
  <c r="AK341" i="7"/>
  <c r="AK342" i="7"/>
  <c r="AK343" i="7"/>
  <c r="AK344" i="7"/>
  <c r="AK345" i="7"/>
  <c r="AK346" i="7"/>
  <c r="AK347" i="7"/>
  <c r="AK348" i="7"/>
  <c r="AK349" i="7"/>
  <c r="AK350" i="7"/>
  <c r="AK351" i="7"/>
  <c r="AK316" i="7"/>
  <c r="AG270" i="7"/>
  <c r="AG271" i="7"/>
  <c r="AG272" i="7"/>
  <c r="AG273" i="7"/>
  <c r="AG274" i="7"/>
  <c r="AG275" i="7"/>
  <c r="AG276" i="7"/>
  <c r="AG277" i="7"/>
  <c r="AG278" i="7"/>
  <c r="AG279" i="7"/>
  <c r="AG280" i="7"/>
  <c r="AG281" i="7"/>
  <c r="AG282" i="7"/>
  <c r="AG283" i="7"/>
  <c r="AG284" i="7"/>
  <c r="AG285" i="7"/>
  <c r="AG286" i="7"/>
  <c r="AG287" i="7"/>
  <c r="AG288" i="7"/>
  <c r="AG289" i="7"/>
  <c r="AG290" i="7"/>
  <c r="AG291" i="7"/>
  <c r="AG292" i="7"/>
  <c r="AG293" i="7"/>
  <c r="AG294" i="7"/>
  <c r="AG295" i="7"/>
  <c r="AG296" i="7"/>
  <c r="AG297" i="7"/>
  <c r="AG298" i="7"/>
  <c r="AG299" i="7"/>
  <c r="AG300" i="7"/>
  <c r="AG301" i="7"/>
  <c r="AG302" i="7"/>
  <c r="AG303" i="7"/>
  <c r="AG304" i="7"/>
  <c r="AG305" i="7"/>
  <c r="AG306" i="7"/>
  <c r="AG307" i="7"/>
  <c r="AG308" i="7"/>
  <c r="AG309" i="7"/>
  <c r="AG310" i="7"/>
  <c r="AG311" i="7"/>
  <c r="AG312" i="7"/>
  <c r="AG313" i="7"/>
  <c r="AG314" i="7"/>
  <c r="AG315" i="7"/>
  <c r="AG316" i="7"/>
  <c r="AG317" i="7"/>
  <c r="AG318" i="7"/>
  <c r="AG319" i="7"/>
  <c r="AG320" i="7"/>
  <c r="AG321" i="7"/>
  <c r="AG322" i="7"/>
  <c r="AG323" i="7"/>
  <c r="AG324" i="7"/>
  <c r="AG325" i="7"/>
  <c r="AG326" i="7"/>
  <c r="AG327" i="7"/>
  <c r="AG328" i="7"/>
  <c r="AG329" i="7"/>
  <c r="AG330" i="7"/>
  <c r="AG331" i="7"/>
  <c r="AG332" i="7"/>
  <c r="AG333" i="7"/>
  <c r="AG334" i="7"/>
  <c r="AG335" i="7"/>
  <c r="AG336" i="7"/>
  <c r="AG337" i="7"/>
  <c r="AG338" i="7"/>
  <c r="AG339" i="7"/>
  <c r="AG340" i="7"/>
  <c r="AG341" i="7"/>
  <c r="AG342" i="7"/>
  <c r="AG343" i="7"/>
  <c r="AG344" i="7"/>
  <c r="AG345" i="7"/>
  <c r="AG346" i="7"/>
  <c r="AG347" i="7"/>
  <c r="AG348" i="7"/>
  <c r="AG349" i="7"/>
  <c r="AG350" i="7"/>
  <c r="AG351" i="7"/>
  <c r="AG228" i="7"/>
  <c r="AG229" i="7"/>
  <c r="AG230" i="7"/>
  <c r="AG231" i="7"/>
  <c r="AG232" i="7"/>
  <c r="AG233" i="7"/>
  <c r="AG234" i="7"/>
  <c r="AG235" i="7"/>
  <c r="AG236" i="7"/>
  <c r="AG237" i="7"/>
  <c r="AG238" i="7"/>
  <c r="AG239" i="7"/>
  <c r="AG240" i="7"/>
  <c r="AG241" i="7"/>
  <c r="AG242" i="7"/>
  <c r="AG243" i="7"/>
  <c r="AG244" i="7"/>
  <c r="AG245" i="7"/>
  <c r="AG246" i="7"/>
  <c r="AG247" i="7"/>
  <c r="AG248" i="7"/>
  <c r="AG249" i="7"/>
  <c r="AG250" i="7"/>
  <c r="AG251" i="7"/>
  <c r="AG252" i="7"/>
  <c r="AG253" i="7"/>
  <c r="AG254" i="7"/>
  <c r="AG255" i="7"/>
  <c r="AG256" i="7"/>
  <c r="AG257" i="7"/>
  <c r="AG258" i="7"/>
  <c r="AG259" i="7"/>
  <c r="AG260" i="7"/>
  <c r="AG261" i="7"/>
  <c r="AG263" i="7"/>
  <c r="Z270" i="7"/>
  <c r="AF270" i="7" s="1"/>
  <c r="Z271" i="7"/>
  <c r="AF271" i="7" s="1"/>
  <c r="Z272" i="7"/>
  <c r="AF272" i="7" s="1"/>
  <c r="Z273" i="7"/>
  <c r="AF273" i="7" s="1"/>
  <c r="Z274" i="7"/>
  <c r="AF274" i="7" s="1"/>
  <c r="Z275" i="7"/>
  <c r="AF275" i="7" s="1"/>
  <c r="Z276" i="7"/>
  <c r="AF276" i="7" s="1"/>
  <c r="Z277" i="7"/>
  <c r="AF277" i="7" s="1"/>
  <c r="Z278" i="7"/>
  <c r="AF278" i="7" s="1"/>
  <c r="Z279" i="7"/>
  <c r="AF279" i="7" s="1"/>
  <c r="Z280" i="7"/>
  <c r="AF280" i="7" s="1"/>
  <c r="Z281" i="7"/>
  <c r="AF281" i="7" s="1"/>
  <c r="Z282" i="7"/>
  <c r="AF282" i="7" s="1"/>
  <c r="Z283" i="7"/>
  <c r="AF283" i="7" s="1"/>
  <c r="Z284" i="7"/>
  <c r="AF284" i="7" s="1"/>
  <c r="Z285" i="7"/>
  <c r="AF285" i="7" s="1"/>
  <c r="Z286" i="7"/>
  <c r="AF286" i="7" s="1"/>
  <c r="Z287" i="7"/>
  <c r="AF287" i="7" s="1"/>
  <c r="Z288" i="7"/>
  <c r="AF288" i="7" s="1"/>
  <c r="Z289" i="7"/>
  <c r="AF289" i="7" s="1"/>
  <c r="Z290" i="7"/>
  <c r="AF290" i="7" s="1"/>
  <c r="Z291" i="7"/>
  <c r="AF291" i="7" s="1"/>
  <c r="Z292" i="7"/>
  <c r="AF292" i="7" s="1"/>
  <c r="Z293" i="7"/>
  <c r="AF293" i="7" s="1"/>
  <c r="Z294" i="7"/>
  <c r="AF294" i="7" s="1"/>
  <c r="Z295" i="7"/>
  <c r="AF295" i="7" s="1"/>
  <c r="Z296" i="7"/>
  <c r="AF296" i="7" s="1"/>
  <c r="Z297" i="7"/>
  <c r="AF297" i="7" s="1"/>
  <c r="Z298" i="7"/>
  <c r="AF298" i="7" s="1"/>
  <c r="Z299" i="7"/>
  <c r="AF299" i="7" s="1"/>
  <c r="Z300" i="7"/>
  <c r="AF300" i="7" s="1"/>
  <c r="Z301" i="7"/>
  <c r="AF301" i="7" s="1"/>
  <c r="Z302" i="7"/>
  <c r="AF302" i="7" s="1"/>
  <c r="Z303" i="7"/>
  <c r="AF303" i="7" s="1"/>
  <c r="Z304" i="7"/>
  <c r="AF304" i="7" s="1"/>
  <c r="Z305" i="7"/>
  <c r="AF305" i="7" s="1"/>
  <c r="Z306" i="7"/>
  <c r="AF306" i="7" s="1"/>
  <c r="Z307" i="7"/>
  <c r="AF307" i="7" s="1"/>
  <c r="Z308" i="7"/>
  <c r="AF308" i="7" s="1"/>
  <c r="Z309" i="7"/>
  <c r="AF309" i="7" s="1"/>
  <c r="Z310" i="7"/>
  <c r="AF310" i="7" s="1"/>
  <c r="Z311" i="7"/>
  <c r="AF311" i="7" s="1"/>
  <c r="Z312" i="7"/>
  <c r="AF312" i="7" s="1"/>
  <c r="Z313" i="7"/>
  <c r="AF313" i="7" s="1"/>
  <c r="Z314" i="7"/>
  <c r="AF314" i="7" s="1"/>
  <c r="Z315" i="7"/>
  <c r="AF315" i="7" s="1"/>
  <c r="Z316" i="7"/>
  <c r="AF316" i="7" s="1"/>
  <c r="Z317" i="7"/>
  <c r="AF317" i="7" s="1"/>
  <c r="Z318" i="7"/>
  <c r="AF318" i="7" s="1"/>
  <c r="Z319" i="7"/>
  <c r="AF319" i="7" s="1"/>
  <c r="Z320" i="7"/>
  <c r="AF320" i="7" s="1"/>
  <c r="Z321" i="7"/>
  <c r="AF321" i="7" s="1"/>
  <c r="Z322" i="7"/>
  <c r="AF322" i="7" s="1"/>
  <c r="Z323" i="7"/>
  <c r="AF323" i="7" s="1"/>
  <c r="Z324" i="7"/>
  <c r="AF324" i="7" s="1"/>
  <c r="Z325" i="7"/>
  <c r="AF325" i="7" s="1"/>
  <c r="Z326" i="7"/>
  <c r="AF326" i="7" s="1"/>
  <c r="Z327" i="7"/>
  <c r="AF327" i="7" s="1"/>
  <c r="H329" i="7"/>
  <c r="P329" i="7" s="1"/>
  <c r="S329" i="7" s="1"/>
  <c r="H330" i="7"/>
  <c r="N330" i="7" s="1"/>
  <c r="H331" i="7"/>
  <c r="P331" i="7" s="1"/>
  <c r="S331" i="7" s="1"/>
  <c r="H332" i="7"/>
  <c r="P332" i="7" s="1"/>
  <c r="S332" i="7" s="1"/>
  <c r="H333" i="7"/>
  <c r="N333" i="7" s="1"/>
  <c r="H334" i="7"/>
  <c r="P334" i="7" s="1"/>
  <c r="S334" i="7" s="1"/>
  <c r="H335" i="7"/>
  <c r="P335" i="7" s="1"/>
  <c r="S335" i="7" s="1"/>
  <c r="H336" i="7"/>
  <c r="P336" i="7" s="1"/>
  <c r="S336" i="7" s="1"/>
  <c r="H337" i="7"/>
  <c r="N337" i="7" s="1"/>
  <c r="H338" i="7"/>
  <c r="P338" i="7" s="1"/>
  <c r="S338" i="7" s="1"/>
  <c r="H339" i="7"/>
  <c r="P339" i="7" s="1"/>
  <c r="S339" i="7" s="1"/>
  <c r="H340" i="7"/>
  <c r="N340" i="7" s="1"/>
  <c r="H341" i="7"/>
  <c r="P341" i="7" s="1"/>
  <c r="S341" i="7" s="1"/>
  <c r="H342" i="7"/>
  <c r="P342" i="7" s="1"/>
  <c r="S342" i="7" s="1"/>
  <c r="H343" i="7"/>
  <c r="P343" i="7" s="1"/>
  <c r="S343" i="7" s="1"/>
  <c r="H344" i="7"/>
  <c r="P344" i="7" s="1"/>
  <c r="S344" i="7" s="1"/>
  <c r="H345" i="7"/>
  <c r="P345" i="7" s="1"/>
  <c r="S345" i="7" s="1"/>
  <c r="H346" i="7"/>
  <c r="P346" i="7" s="1"/>
  <c r="S346" i="7" s="1"/>
  <c r="H347" i="7"/>
  <c r="P347" i="7" s="1"/>
  <c r="S347" i="7" s="1"/>
  <c r="H348" i="7"/>
  <c r="P348" i="7" s="1"/>
  <c r="S348" i="7" s="1"/>
  <c r="H349" i="7"/>
  <c r="N349" i="7" s="1"/>
  <c r="H350" i="7"/>
  <c r="N350" i="7" s="1"/>
  <c r="H351" i="7"/>
  <c r="P351" i="7" s="1"/>
  <c r="S351" i="7" s="1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H317" i="7"/>
  <c r="P317" i="7" s="1"/>
  <c r="S317" i="7" s="1"/>
  <c r="H318" i="7"/>
  <c r="N318" i="7" s="1"/>
  <c r="H319" i="7"/>
  <c r="N319" i="7" s="1"/>
  <c r="H320" i="7"/>
  <c r="P320" i="7" s="1"/>
  <c r="S320" i="7" s="1"/>
  <c r="H321" i="7"/>
  <c r="P321" i="7" s="1"/>
  <c r="S321" i="7" s="1"/>
  <c r="H322" i="7"/>
  <c r="P322" i="7" s="1"/>
  <c r="S322" i="7" s="1"/>
  <c r="H323" i="7"/>
  <c r="N323" i="7" s="1"/>
  <c r="H324" i="7"/>
  <c r="N324" i="7" s="1"/>
  <c r="H325" i="7"/>
  <c r="P325" i="7" s="1"/>
  <c r="S325" i="7" s="1"/>
  <c r="H326" i="7"/>
  <c r="N326" i="7" s="1"/>
  <c r="H327" i="7"/>
  <c r="N327" i="7" s="1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H328" i="7"/>
  <c r="P328" i="7" s="1"/>
  <c r="S328" i="7" s="1"/>
  <c r="O317" i="7"/>
  <c r="O318" i="7"/>
  <c r="O319" i="7"/>
  <c r="O320" i="7"/>
  <c r="O321" i="7"/>
  <c r="O322" i="7"/>
  <c r="O323" i="7"/>
  <c r="O324" i="7"/>
  <c r="O325" i="7"/>
  <c r="O326" i="7"/>
  <c r="O327" i="7"/>
  <c r="O316" i="7"/>
  <c r="H270" i="7"/>
  <c r="N270" i="7" s="1"/>
  <c r="H271" i="7"/>
  <c r="P271" i="7" s="1"/>
  <c r="S271" i="7" s="1"/>
  <c r="H272" i="7"/>
  <c r="P272" i="7" s="1"/>
  <c r="S272" i="7" s="1"/>
  <c r="H273" i="7"/>
  <c r="N273" i="7" s="1"/>
  <c r="H274" i="7"/>
  <c r="N274" i="7" s="1"/>
  <c r="H275" i="7"/>
  <c r="N275" i="7" s="1"/>
  <c r="H276" i="7"/>
  <c r="P276" i="7" s="1"/>
  <c r="S276" i="7" s="1"/>
  <c r="H277" i="7"/>
  <c r="N277" i="7" s="1"/>
  <c r="H278" i="7"/>
  <c r="N278" i="7" s="1"/>
  <c r="H279" i="7"/>
  <c r="N279" i="7" s="1"/>
  <c r="H280" i="7"/>
  <c r="P280" i="7" s="1"/>
  <c r="S280" i="7" s="1"/>
  <c r="H281" i="7"/>
  <c r="N281" i="7" s="1"/>
  <c r="H282" i="7"/>
  <c r="P282" i="7" s="1"/>
  <c r="S282" i="7" s="1"/>
  <c r="H283" i="7"/>
  <c r="N283" i="7" s="1"/>
  <c r="H284" i="7"/>
  <c r="N284" i="7" s="1"/>
  <c r="H285" i="7"/>
  <c r="N285" i="7" s="1"/>
  <c r="H286" i="7"/>
  <c r="N286" i="7" s="1"/>
  <c r="H287" i="7"/>
  <c r="P287" i="7" s="1"/>
  <c r="S287" i="7" s="1"/>
  <c r="H288" i="7"/>
  <c r="N288" i="7" s="1"/>
  <c r="H289" i="7"/>
  <c r="N289" i="7" s="1"/>
  <c r="H290" i="7"/>
  <c r="P290" i="7" s="1"/>
  <c r="S290" i="7" s="1"/>
  <c r="H291" i="7"/>
  <c r="N291" i="7" s="1"/>
  <c r="H292" i="7"/>
  <c r="P292" i="7" s="1"/>
  <c r="S292" i="7" s="1"/>
  <c r="H293" i="7"/>
  <c r="N293" i="7" s="1"/>
  <c r="H294" i="7"/>
  <c r="N294" i="7" s="1"/>
  <c r="H295" i="7"/>
  <c r="N295" i="7" s="1"/>
  <c r="H296" i="7"/>
  <c r="N296" i="7" s="1"/>
  <c r="H297" i="7"/>
  <c r="N297" i="7" s="1"/>
  <c r="H298" i="7"/>
  <c r="P298" i="7" s="1"/>
  <c r="S298" i="7" s="1"/>
  <c r="H299" i="7"/>
  <c r="P299" i="7" s="1"/>
  <c r="S299" i="7" s="1"/>
  <c r="H300" i="7"/>
  <c r="P300" i="7" s="1"/>
  <c r="S300" i="7" s="1"/>
  <c r="H301" i="7"/>
  <c r="P301" i="7" s="1"/>
  <c r="S301" i="7" s="1"/>
  <c r="H302" i="7"/>
  <c r="N302" i="7" s="1"/>
  <c r="H303" i="7"/>
  <c r="N303" i="7" s="1"/>
  <c r="H304" i="7"/>
  <c r="P304" i="7" s="1"/>
  <c r="S304" i="7" s="1"/>
  <c r="H305" i="7"/>
  <c r="N305" i="7" s="1"/>
  <c r="H306" i="7"/>
  <c r="N306" i="7" s="1"/>
  <c r="H307" i="7"/>
  <c r="N307" i="7" s="1"/>
  <c r="H308" i="7"/>
  <c r="P308" i="7" s="1"/>
  <c r="S308" i="7" s="1"/>
  <c r="H309" i="7"/>
  <c r="P309" i="7" s="1"/>
  <c r="S309" i="7" s="1"/>
  <c r="H310" i="7"/>
  <c r="N310" i="7" s="1"/>
  <c r="H311" i="7"/>
  <c r="N311" i="7" s="1"/>
  <c r="H312" i="7"/>
  <c r="P312" i="7" s="1"/>
  <c r="S312" i="7" s="1"/>
  <c r="H313" i="7"/>
  <c r="N313" i="7" s="1"/>
  <c r="H314" i="7"/>
  <c r="P314" i="7" s="1"/>
  <c r="S314" i="7" s="1"/>
  <c r="H315" i="7"/>
  <c r="P315" i="7" s="1"/>
  <c r="S315" i="7" s="1"/>
  <c r="H316" i="7"/>
  <c r="P316" i="7" s="1"/>
  <c r="S316" i="7" s="1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49" i="7"/>
  <c r="N317" i="7" l="1"/>
  <c r="N329" i="7"/>
  <c r="N328" i="7"/>
  <c r="N282" i="7"/>
  <c r="P291" i="7"/>
  <c r="S291" i="7" s="1"/>
  <c r="P349" i="7"/>
  <c r="S349" i="7" s="1"/>
  <c r="P275" i="7"/>
  <c r="S275" i="7" s="1"/>
  <c r="P307" i="7"/>
  <c r="S307" i="7" s="1"/>
  <c r="N308" i="7"/>
  <c r="N301" i="7"/>
  <c r="N290" i="7"/>
  <c r="N300" i="7"/>
  <c r="N276" i="7"/>
  <c r="P306" i="7"/>
  <c r="S306" i="7" s="1"/>
  <c r="P274" i="7"/>
  <c r="S274" i="7" s="1"/>
  <c r="N315" i="7"/>
  <c r="N299" i="7"/>
  <c r="P305" i="7"/>
  <c r="S305" i="7" s="1"/>
  <c r="P289" i="7"/>
  <c r="S289" i="7" s="1"/>
  <c r="P273" i="7"/>
  <c r="S273" i="7" s="1"/>
  <c r="N314" i="7"/>
  <c r="N298" i="7"/>
  <c r="N292" i="7"/>
  <c r="P284" i="7"/>
  <c r="S284" i="7" s="1"/>
  <c r="P340" i="7"/>
  <c r="S340" i="7" s="1"/>
  <c r="N309" i="7"/>
  <c r="P283" i="7"/>
  <c r="S283" i="7" s="1"/>
  <c r="P313" i="7"/>
  <c r="S313" i="7" s="1"/>
  <c r="P297" i="7"/>
  <c r="S297" i="7" s="1"/>
  <c r="P281" i="7"/>
  <c r="S281" i="7" s="1"/>
  <c r="P288" i="7"/>
  <c r="S288" i="7" s="1"/>
  <c r="P295" i="7"/>
  <c r="S295" i="7" s="1"/>
  <c r="P270" i="7"/>
  <c r="S270" i="7" s="1"/>
  <c r="N280" i="7"/>
  <c r="N272" i="7"/>
  <c r="P310" i="7"/>
  <c r="S310" i="7" s="1"/>
  <c r="P302" i="7"/>
  <c r="S302" i="7" s="1"/>
  <c r="P294" i="7"/>
  <c r="S294" i="7" s="1"/>
  <c r="P286" i="7"/>
  <c r="S286" i="7" s="1"/>
  <c r="P278" i="7"/>
  <c r="S278" i="7" s="1"/>
  <c r="P296" i="7"/>
  <c r="S296" i="7" s="1"/>
  <c r="P350" i="7"/>
  <c r="S350" i="7" s="1"/>
  <c r="P303" i="7"/>
  <c r="S303" i="7" s="1"/>
  <c r="P279" i="7"/>
  <c r="S279" i="7" s="1"/>
  <c r="N312" i="7"/>
  <c r="N304" i="7"/>
  <c r="N287" i="7"/>
  <c r="P293" i="7"/>
  <c r="S293" i="7" s="1"/>
  <c r="P285" i="7"/>
  <c r="S285" i="7" s="1"/>
  <c r="P277" i="7"/>
  <c r="S277" i="7" s="1"/>
  <c r="P311" i="7"/>
  <c r="S311" i="7" s="1"/>
  <c r="N271" i="7"/>
  <c r="N351" i="7"/>
  <c r="N348" i="7"/>
  <c r="N347" i="7"/>
  <c r="N346" i="7"/>
  <c r="N345" i="7"/>
  <c r="N343" i="7"/>
  <c r="N342" i="7"/>
  <c r="N341" i="7"/>
  <c r="N339" i="7"/>
  <c r="N338" i="7"/>
  <c r="P337" i="7"/>
  <c r="S337" i="7" s="1"/>
  <c r="N335" i="7"/>
  <c r="N334" i="7"/>
  <c r="P333" i="7"/>
  <c r="S333" i="7" s="1"/>
  <c r="N332" i="7"/>
  <c r="N331" i="7"/>
  <c r="P330" i="7"/>
  <c r="S330" i="7" s="1"/>
  <c r="N344" i="7"/>
  <c r="N336" i="7"/>
  <c r="P327" i="7"/>
  <c r="S327" i="7" s="1"/>
  <c r="P326" i="7"/>
  <c r="S326" i="7" s="1"/>
  <c r="N325" i="7"/>
  <c r="P323" i="7"/>
  <c r="S323" i="7" s="1"/>
  <c r="N322" i="7"/>
  <c r="N321" i="7"/>
  <c r="N320" i="7"/>
  <c r="P319" i="7"/>
  <c r="S319" i="7" s="1"/>
  <c r="P318" i="7"/>
  <c r="S318" i="7" s="1"/>
  <c r="N316" i="7"/>
  <c r="P324" i="7"/>
  <c r="S324" i="7" s="1"/>
  <c r="Z56" i="7"/>
  <c r="H50" i="7" l="1"/>
  <c r="P50" i="7" s="1"/>
  <c r="S50" i="7" s="1"/>
  <c r="H51" i="7"/>
  <c r="P51" i="7" s="1"/>
  <c r="S51" i="7" s="1"/>
  <c r="H52" i="7"/>
  <c r="P52" i="7" s="1"/>
  <c r="S52" i="7" s="1"/>
  <c r="H53" i="7"/>
  <c r="P53" i="7" s="1"/>
  <c r="S53" i="7" s="1"/>
  <c r="H54" i="7"/>
  <c r="P54" i="7" s="1"/>
  <c r="S54" i="7" s="1"/>
  <c r="H55" i="7"/>
  <c r="P55" i="7" s="1"/>
  <c r="S55" i="7" s="1"/>
  <c r="H56" i="7"/>
  <c r="P56" i="7" s="1"/>
  <c r="S56" i="7" s="1"/>
  <c r="H57" i="7"/>
  <c r="P57" i="7" s="1"/>
  <c r="S57" i="7" s="1"/>
  <c r="H58" i="7"/>
  <c r="P58" i="7" s="1"/>
  <c r="S58" i="7" s="1"/>
  <c r="H59" i="7"/>
  <c r="P59" i="7" s="1"/>
  <c r="S59" i="7" s="1"/>
  <c r="H60" i="7"/>
  <c r="P60" i="7" s="1"/>
  <c r="S60" i="7" s="1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49" i="7"/>
  <c r="P49" i="7" s="1"/>
  <c r="S49" i="7" s="1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G57" i="7"/>
  <c r="AG58" i="7"/>
  <c r="AG59" i="7"/>
  <c r="AG60" i="7"/>
  <c r="AG61" i="7"/>
  <c r="AG62" i="7"/>
  <c r="AG63" i="7"/>
  <c r="AG64" i="7"/>
  <c r="AG65" i="7"/>
  <c r="AG66" i="7"/>
  <c r="AG67" i="7"/>
  <c r="AG68" i="7"/>
  <c r="AG69" i="7"/>
  <c r="AG70" i="7"/>
  <c r="AG71" i="7"/>
  <c r="AG72" i="7"/>
  <c r="AG73" i="7"/>
  <c r="AG74" i="7"/>
  <c r="AG75" i="7"/>
  <c r="AG76" i="7"/>
  <c r="AG77" i="7"/>
  <c r="AG78" i="7"/>
  <c r="Z78" i="7"/>
  <c r="AF78" i="7" s="1"/>
  <c r="Z77" i="7"/>
  <c r="AF77" i="7" s="1"/>
  <c r="Z76" i="7"/>
  <c r="AF76" i="7" s="1"/>
  <c r="Z75" i="7"/>
  <c r="AF75" i="7" s="1"/>
  <c r="Z74" i="7"/>
  <c r="AF74" i="7" s="1"/>
  <c r="Z73" i="7"/>
  <c r="AF73" i="7" s="1"/>
  <c r="Z72" i="7"/>
  <c r="AF72" i="7" s="1"/>
  <c r="Z71" i="7"/>
  <c r="AF71" i="7" s="1"/>
  <c r="Z70" i="7"/>
  <c r="AF70" i="7" s="1"/>
  <c r="Z69" i="7"/>
  <c r="AF69" i="7" s="1"/>
  <c r="Z68" i="7"/>
  <c r="AF68" i="7" s="1"/>
  <c r="Z67" i="7"/>
  <c r="AF67" i="7" s="1"/>
  <c r="Z66" i="7"/>
  <c r="AF66" i="7" s="1"/>
  <c r="Z65" i="7"/>
  <c r="AF65" i="7" s="1"/>
  <c r="Z64" i="7"/>
  <c r="AF64" i="7" s="1"/>
  <c r="Z63" i="7"/>
  <c r="AF63" i="7" s="1"/>
  <c r="Z62" i="7"/>
  <c r="AF62" i="7" s="1"/>
  <c r="Z61" i="7"/>
  <c r="AF61" i="7" s="1"/>
  <c r="Z60" i="7"/>
  <c r="AF60" i="7" s="1"/>
  <c r="Z59" i="7"/>
  <c r="AF59" i="7" s="1"/>
  <c r="Z58" i="7"/>
  <c r="AF58" i="7" s="1"/>
  <c r="Z57" i="7"/>
  <c r="AF57" i="7" s="1"/>
  <c r="Z55" i="7"/>
  <c r="AF55" i="7" s="1"/>
  <c r="Z54" i="7"/>
  <c r="AF54" i="7" s="1"/>
  <c r="Z53" i="7"/>
  <c r="AF53" i="7" s="1"/>
  <c r="Z52" i="7"/>
  <c r="AF52" i="7" s="1"/>
  <c r="Z51" i="7"/>
  <c r="AF51" i="7" s="1"/>
  <c r="Z50" i="7"/>
  <c r="AF50" i="7" s="1"/>
  <c r="Z49" i="7"/>
  <c r="AF49" i="7" s="1"/>
  <c r="AK56" i="7"/>
  <c r="AG56" i="7"/>
  <c r="AF56" i="7"/>
  <c r="AK55" i="7"/>
  <c r="AG55" i="7"/>
  <c r="AK54" i="7"/>
  <c r="AG54" i="7"/>
  <c r="AK53" i="7"/>
  <c r="AG53" i="7"/>
  <c r="AK52" i="7"/>
  <c r="AG52" i="7"/>
  <c r="AK51" i="7"/>
  <c r="AG51" i="7"/>
  <c r="AK50" i="7"/>
  <c r="AG50" i="7"/>
  <c r="AK49" i="7"/>
  <c r="AG49" i="7"/>
  <c r="AK252" i="7"/>
  <c r="AK198" i="7"/>
  <c r="AK199" i="7"/>
  <c r="AK200" i="7"/>
  <c r="AK201" i="7"/>
  <c r="AK202" i="7"/>
  <c r="AK203" i="7"/>
  <c r="AK204" i="7"/>
  <c r="AK205" i="7"/>
  <c r="AK206" i="7"/>
  <c r="AK207" i="7"/>
  <c r="AK208" i="7"/>
  <c r="AK209" i="7"/>
  <c r="AK210" i="7"/>
  <c r="AK211" i="7"/>
  <c r="AK212" i="7"/>
  <c r="AK213" i="7"/>
  <c r="AK214" i="7"/>
  <c r="AK215" i="7"/>
  <c r="AK216" i="7"/>
  <c r="AK217" i="7"/>
  <c r="AK218" i="7"/>
  <c r="AK219" i="7"/>
  <c r="AK220" i="7"/>
  <c r="AK221" i="7"/>
  <c r="AK222" i="7"/>
  <c r="AK223" i="7"/>
  <c r="AK224" i="7"/>
  <c r="AK225" i="7"/>
  <c r="AK226" i="7"/>
  <c r="AK227" i="7"/>
  <c r="AK228" i="7"/>
  <c r="AK229" i="7"/>
  <c r="AK230" i="7"/>
  <c r="AK231" i="7"/>
  <c r="AK232" i="7"/>
  <c r="AK233" i="7"/>
  <c r="AK234" i="7"/>
  <c r="AK235" i="7"/>
  <c r="AK236" i="7"/>
  <c r="AK237" i="7"/>
  <c r="AK238" i="7"/>
  <c r="AK239" i="7"/>
  <c r="AK240" i="7"/>
  <c r="AK241" i="7"/>
  <c r="AK242" i="7"/>
  <c r="AK243" i="7"/>
  <c r="AK244" i="7"/>
  <c r="AK245" i="7"/>
  <c r="AK246" i="7"/>
  <c r="AK247" i="7"/>
  <c r="AK248" i="7"/>
  <c r="AK249" i="7"/>
  <c r="AK250" i="7"/>
  <c r="AK251" i="7"/>
  <c r="AK253" i="7"/>
  <c r="AK254" i="7"/>
  <c r="AK255" i="7"/>
  <c r="AK256" i="7"/>
  <c r="AK257" i="7"/>
  <c r="AK258" i="7"/>
  <c r="AK259" i="7"/>
  <c r="AK260" i="7"/>
  <c r="AK261" i="7"/>
  <c r="AK263" i="7"/>
  <c r="AK197" i="7"/>
  <c r="AG227" i="7"/>
  <c r="AG226" i="7"/>
  <c r="AG225" i="7"/>
  <c r="AG224" i="7"/>
  <c r="AG223" i="7"/>
  <c r="AG222" i="7"/>
  <c r="AG221" i="7"/>
  <c r="AG220" i="7"/>
  <c r="AG219" i="7"/>
  <c r="AG218" i="7"/>
  <c r="AG217" i="7"/>
  <c r="AG216" i="7"/>
  <c r="AG215" i="7"/>
  <c r="AG214" i="7"/>
  <c r="AG213" i="7"/>
  <c r="AG212" i="7"/>
  <c r="AG211" i="7"/>
  <c r="AG210" i="7"/>
  <c r="AG209" i="7"/>
  <c r="AG208" i="7"/>
  <c r="AG207" i="7"/>
  <c r="AG206" i="7"/>
  <c r="AG205" i="7"/>
  <c r="AG204" i="7"/>
  <c r="AG203" i="7"/>
  <c r="AG202" i="7"/>
  <c r="AG201" i="7"/>
  <c r="AG200" i="7"/>
  <c r="AG199" i="7"/>
  <c r="AG198" i="7"/>
  <c r="AG197" i="7"/>
  <c r="AF252" i="7"/>
  <c r="AF253" i="7"/>
  <c r="Z263" i="7"/>
  <c r="AF263" i="7" s="1"/>
  <c r="Z261" i="7"/>
  <c r="AF261" i="7" s="1"/>
  <c r="Z260" i="7"/>
  <c r="AF260" i="7" s="1"/>
  <c r="Z259" i="7"/>
  <c r="AF259" i="7" s="1"/>
  <c r="Z258" i="7"/>
  <c r="AF258" i="7" s="1"/>
  <c r="Z257" i="7"/>
  <c r="AF257" i="7" s="1"/>
  <c r="Z256" i="7"/>
  <c r="AF256" i="7" s="1"/>
  <c r="Z255" i="7"/>
  <c r="AF255" i="7" s="1"/>
  <c r="Z254" i="7"/>
  <c r="AF254" i="7" s="1"/>
  <c r="Z251" i="7"/>
  <c r="AF251" i="7" s="1"/>
  <c r="Z250" i="7"/>
  <c r="AF250" i="7" s="1"/>
  <c r="Z249" i="7"/>
  <c r="AF249" i="7" s="1"/>
  <c r="Z248" i="7"/>
  <c r="AF248" i="7" s="1"/>
  <c r="Z247" i="7"/>
  <c r="AF247" i="7" s="1"/>
  <c r="Z246" i="7"/>
  <c r="AF246" i="7" s="1"/>
  <c r="Z245" i="7"/>
  <c r="AF245" i="7" s="1"/>
  <c r="Z244" i="7"/>
  <c r="AF244" i="7" s="1"/>
  <c r="Z243" i="7"/>
  <c r="AF243" i="7" s="1"/>
  <c r="Z242" i="7"/>
  <c r="AF242" i="7" s="1"/>
  <c r="Z241" i="7"/>
  <c r="AF241" i="7" s="1"/>
  <c r="Z240" i="7"/>
  <c r="AF240" i="7" s="1"/>
  <c r="Z239" i="7"/>
  <c r="AF239" i="7" s="1"/>
  <c r="Z238" i="7"/>
  <c r="AF238" i="7" s="1"/>
  <c r="Z237" i="7"/>
  <c r="AF237" i="7" s="1"/>
  <c r="Z236" i="7"/>
  <c r="AF236" i="7" s="1"/>
  <c r="Z235" i="7"/>
  <c r="AF235" i="7" s="1"/>
  <c r="Z234" i="7"/>
  <c r="AF234" i="7" s="1"/>
  <c r="Z233" i="7"/>
  <c r="AF233" i="7" s="1"/>
  <c r="Z232" i="7"/>
  <c r="AF232" i="7" s="1"/>
  <c r="Z231" i="7"/>
  <c r="AF231" i="7" s="1"/>
  <c r="Z230" i="7"/>
  <c r="AF230" i="7" s="1"/>
  <c r="Z229" i="7"/>
  <c r="AF229" i="7" s="1"/>
  <c r="Z228" i="7"/>
  <c r="AF228" i="7" s="1"/>
  <c r="Z227" i="7"/>
  <c r="AF227" i="7" s="1"/>
  <c r="Z226" i="7"/>
  <c r="AF226" i="7" s="1"/>
  <c r="Z225" i="7"/>
  <c r="AF225" i="7" s="1"/>
  <c r="Z224" i="7"/>
  <c r="AF224" i="7" s="1"/>
  <c r="Z223" i="7"/>
  <c r="AF223" i="7" s="1"/>
  <c r="Z222" i="7"/>
  <c r="AF222" i="7" s="1"/>
  <c r="Z221" i="7"/>
  <c r="AF221" i="7" s="1"/>
  <c r="Z220" i="7"/>
  <c r="AF220" i="7" s="1"/>
  <c r="Z219" i="7"/>
  <c r="AF219" i="7" s="1"/>
  <c r="Z218" i="7"/>
  <c r="AF218" i="7" s="1"/>
  <c r="Z217" i="7"/>
  <c r="AF217" i="7" s="1"/>
  <c r="Z216" i="7"/>
  <c r="AF216" i="7" s="1"/>
  <c r="Z215" i="7"/>
  <c r="AF215" i="7" s="1"/>
  <c r="Z214" i="7"/>
  <c r="AF214" i="7" s="1"/>
  <c r="Z213" i="7"/>
  <c r="AF213" i="7" s="1"/>
  <c r="Z212" i="7"/>
  <c r="AF212" i="7" s="1"/>
  <c r="Z211" i="7"/>
  <c r="AF211" i="7" s="1"/>
  <c r="Z210" i="7"/>
  <c r="AF210" i="7" s="1"/>
  <c r="Z209" i="7"/>
  <c r="AF209" i="7" s="1"/>
  <c r="Z208" i="7"/>
  <c r="AF208" i="7" s="1"/>
  <c r="Z207" i="7"/>
  <c r="AF207" i="7" s="1"/>
  <c r="Z206" i="7"/>
  <c r="AF206" i="7" s="1"/>
  <c r="Z205" i="7"/>
  <c r="AF205" i="7" s="1"/>
  <c r="Z204" i="7"/>
  <c r="AF204" i="7" s="1"/>
  <c r="Z203" i="7"/>
  <c r="AF203" i="7" s="1"/>
  <c r="Z202" i="7"/>
  <c r="AF202" i="7" s="1"/>
  <c r="Z201" i="7"/>
  <c r="AF201" i="7" s="1"/>
  <c r="Z200" i="7"/>
  <c r="AF200" i="7" s="1"/>
  <c r="Z199" i="7"/>
  <c r="AF199" i="7" s="1"/>
  <c r="Z198" i="7"/>
  <c r="AF198" i="7" s="1"/>
  <c r="Z197" i="7"/>
  <c r="AF197" i="7" s="1"/>
  <c r="P225" i="7"/>
  <c r="S225" i="7" s="1"/>
  <c r="P230" i="7"/>
  <c r="S230" i="7" s="1"/>
  <c r="P252" i="7"/>
  <c r="S252" i="7" s="1"/>
  <c r="O263" i="7"/>
  <c r="O261" i="7"/>
  <c r="O260" i="7"/>
  <c r="O259" i="7"/>
  <c r="O258" i="7"/>
  <c r="O257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7" i="7"/>
  <c r="O206" i="7"/>
  <c r="O205" i="7"/>
  <c r="O204" i="7"/>
  <c r="O203" i="7"/>
  <c r="O202" i="7"/>
  <c r="O201" i="7"/>
  <c r="O200" i="7"/>
  <c r="O199" i="7"/>
  <c r="O198" i="7"/>
  <c r="O197" i="7"/>
  <c r="N225" i="7"/>
  <c r="N230" i="7"/>
  <c r="N252" i="7"/>
  <c r="H263" i="7"/>
  <c r="P263" i="7" s="1"/>
  <c r="S263" i="7" s="1"/>
  <c r="H261" i="7"/>
  <c r="N261" i="7" s="1"/>
  <c r="H260" i="7"/>
  <c r="P260" i="7" s="1"/>
  <c r="S260" i="7" s="1"/>
  <c r="H259" i="7"/>
  <c r="N259" i="7" s="1"/>
  <c r="H258" i="7"/>
  <c r="P258" i="7" s="1"/>
  <c r="S258" i="7" s="1"/>
  <c r="H257" i="7"/>
  <c r="P257" i="7" s="1"/>
  <c r="S257" i="7" s="1"/>
  <c r="H256" i="7"/>
  <c r="N256" i="7" s="1"/>
  <c r="H255" i="7"/>
  <c r="N255" i="7" s="1"/>
  <c r="H254" i="7"/>
  <c r="N254" i="7" s="1"/>
  <c r="H253" i="7"/>
  <c r="N253" i="7" s="1"/>
  <c r="H251" i="7"/>
  <c r="N251" i="7" s="1"/>
  <c r="H250" i="7"/>
  <c r="P250" i="7" s="1"/>
  <c r="S250" i="7" s="1"/>
  <c r="H249" i="7"/>
  <c r="P249" i="7" s="1"/>
  <c r="S249" i="7" s="1"/>
  <c r="H248" i="7"/>
  <c r="N248" i="7" s="1"/>
  <c r="H247" i="7"/>
  <c r="P247" i="7" s="1"/>
  <c r="S247" i="7" s="1"/>
  <c r="H246" i="7"/>
  <c r="N246" i="7" s="1"/>
  <c r="H245" i="7"/>
  <c r="N245" i="7" s="1"/>
  <c r="H244" i="7"/>
  <c r="P244" i="7" s="1"/>
  <c r="S244" i="7" s="1"/>
  <c r="H243" i="7"/>
  <c r="N243" i="7" s="1"/>
  <c r="H242" i="7"/>
  <c r="P242" i="7" s="1"/>
  <c r="S242" i="7" s="1"/>
  <c r="H241" i="7"/>
  <c r="P241" i="7" s="1"/>
  <c r="S241" i="7" s="1"/>
  <c r="H240" i="7"/>
  <c r="N240" i="7" s="1"/>
  <c r="H239" i="7"/>
  <c r="P239" i="7" s="1"/>
  <c r="S239" i="7" s="1"/>
  <c r="H238" i="7"/>
  <c r="N238" i="7" s="1"/>
  <c r="H237" i="7"/>
  <c r="N237" i="7" s="1"/>
  <c r="H236" i="7"/>
  <c r="P236" i="7" s="1"/>
  <c r="S236" i="7" s="1"/>
  <c r="H235" i="7"/>
  <c r="N235" i="7" s="1"/>
  <c r="H234" i="7"/>
  <c r="P234" i="7" s="1"/>
  <c r="S234" i="7" s="1"/>
  <c r="H233" i="7"/>
  <c r="P233" i="7" s="1"/>
  <c r="S233" i="7" s="1"/>
  <c r="H232" i="7"/>
  <c r="N232" i="7" s="1"/>
  <c r="H231" i="7"/>
  <c r="P231" i="7" s="1"/>
  <c r="S231" i="7" s="1"/>
  <c r="H229" i="7"/>
  <c r="N229" i="7" s="1"/>
  <c r="H228" i="7"/>
  <c r="P228" i="7" s="1"/>
  <c r="S228" i="7" s="1"/>
  <c r="H227" i="7"/>
  <c r="N227" i="7" s="1"/>
  <c r="H226" i="7"/>
  <c r="P226" i="7" s="1"/>
  <c r="S226" i="7" s="1"/>
  <c r="H224" i="7"/>
  <c r="N224" i="7" s="1"/>
  <c r="H223" i="7"/>
  <c r="P223" i="7" s="1"/>
  <c r="S223" i="7" s="1"/>
  <c r="H222" i="7"/>
  <c r="N222" i="7" s="1"/>
  <c r="H221" i="7"/>
  <c r="N221" i="7" s="1"/>
  <c r="H220" i="7"/>
  <c r="P220" i="7" s="1"/>
  <c r="S220" i="7" s="1"/>
  <c r="H219" i="7"/>
  <c r="N219" i="7" s="1"/>
  <c r="H218" i="7"/>
  <c r="P218" i="7" s="1"/>
  <c r="S218" i="7" s="1"/>
  <c r="H217" i="7"/>
  <c r="P217" i="7" s="1"/>
  <c r="S217" i="7" s="1"/>
  <c r="H216" i="7"/>
  <c r="N216" i="7" s="1"/>
  <c r="H215" i="7"/>
  <c r="P215" i="7" s="1"/>
  <c r="S215" i="7" s="1"/>
  <c r="H214" i="7"/>
  <c r="N214" i="7" s="1"/>
  <c r="H213" i="7"/>
  <c r="N213" i="7" s="1"/>
  <c r="H212" i="7"/>
  <c r="P212" i="7" s="1"/>
  <c r="S212" i="7" s="1"/>
  <c r="H211" i="7"/>
  <c r="N211" i="7" s="1"/>
  <c r="H210" i="7"/>
  <c r="P210" i="7" s="1"/>
  <c r="S210" i="7" s="1"/>
  <c r="H209" i="7"/>
  <c r="P209" i="7" s="1"/>
  <c r="S209" i="7" s="1"/>
  <c r="H208" i="7"/>
  <c r="N208" i="7" s="1"/>
  <c r="H207" i="7"/>
  <c r="P207" i="7" s="1"/>
  <c r="S207" i="7" s="1"/>
  <c r="H206" i="7"/>
  <c r="N206" i="7" s="1"/>
  <c r="H205" i="7"/>
  <c r="N205" i="7" s="1"/>
  <c r="H204" i="7"/>
  <c r="P204" i="7" s="1"/>
  <c r="S204" i="7" s="1"/>
  <c r="H203" i="7"/>
  <c r="N203" i="7" s="1"/>
  <c r="H202" i="7"/>
  <c r="P202" i="7" s="1"/>
  <c r="S202" i="7" s="1"/>
  <c r="H201" i="7"/>
  <c r="P201" i="7" s="1"/>
  <c r="S201" i="7" s="1"/>
  <c r="H200" i="7"/>
  <c r="N200" i="7" s="1"/>
  <c r="H199" i="7"/>
  <c r="P199" i="7" s="1"/>
  <c r="S199" i="7" s="1"/>
  <c r="H198" i="7"/>
  <c r="N198" i="7" s="1"/>
  <c r="H197" i="7"/>
  <c r="P197" i="7" s="1"/>
  <c r="S197" i="7" s="1"/>
  <c r="AK21" i="7"/>
  <c r="AG21" i="7"/>
  <c r="Z21" i="7"/>
  <c r="AF21" i="7" s="1"/>
  <c r="O21" i="7"/>
  <c r="H21" i="7"/>
  <c r="N21" i="7" s="1"/>
  <c r="AK20" i="7"/>
  <c r="AG20" i="7"/>
  <c r="Z20" i="7"/>
  <c r="AF20" i="7" s="1"/>
  <c r="O20" i="7"/>
  <c r="H20" i="7"/>
  <c r="P20" i="7" s="1"/>
  <c r="S20" i="7" s="1"/>
  <c r="AK6" i="7"/>
  <c r="AK7" i="7"/>
  <c r="AG6" i="7"/>
  <c r="AG7" i="7"/>
  <c r="Z6" i="7"/>
  <c r="AF6" i="7" s="1"/>
  <c r="Z7" i="7"/>
  <c r="AF7" i="7" s="1"/>
  <c r="O7" i="7"/>
  <c r="H6" i="7"/>
  <c r="N6" i="7" s="1"/>
  <c r="H7" i="7"/>
  <c r="N7" i="7" s="1"/>
  <c r="AK22" i="7"/>
  <c r="AG22" i="7"/>
  <c r="Z22" i="7"/>
  <c r="AF22" i="7" s="1"/>
  <c r="O22" i="7"/>
  <c r="H22" i="7"/>
  <c r="N22" i="7" s="1"/>
  <c r="AK8" i="7"/>
  <c r="AG8" i="7"/>
  <c r="Z8" i="7"/>
  <c r="AF8" i="7" s="1"/>
  <c r="O8" i="7"/>
  <c r="H8" i="7"/>
  <c r="P8" i="7" s="1"/>
  <c r="S8" i="7" s="1"/>
  <c r="N57" i="7" l="1"/>
  <c r="N55" i="7"/>
  <c r="P77" i="7"/>
  <c r="S77" i="7" s="1"/>
  <c r="N77" i="7"/>
  <c r="P69" i="7"/>
  <c r="S69" i="7" s="1"/>
  <c r="N69" i="7"/>
  <c r="P61" i="7"/>
  <c r="S61" i="7" s="1"/>
  <c r="N61" i="7"/>
  <c r="N76" i="7"/>
  <c r="P76" i="7"/>
  <c r="S76" i="7" s="1"/>
  <c r="N68" i="7"/>
  <c r="P68" i="7"/>
  <c r="S68" i="7" s="1"/>
  <c r="N56" i="7"/>
  <c r="P75" i="7"/>
  <c r="S75" i="7" s="1"/>
  <c r="N75" i="7"/>
  <c r="P67" i="7"/>
  <c r="S67" i="7" s="1"/>
  <c r="N67" i="7"/>
  <c r="P74" i="7"/>
  <c r="S74" i="7" s="1"/>
  <c r="N74" i="7"/>
  <c r="P66" i="7"/>
  <c r="S66" i="7" s="1"/>
  <c r="N66" i="7"/>
  <c r="N54" i="7"/>
  <c r="N73" i="7"/>
  <c r="P73" i="7"/>
  <c r="S73" i="7" s="1"/>
  <c r="N65" i="7"/>
  <c r="P65" i="7"/>
  <c r="S65" i="7" s="1"/>
  <c r="N49" i="7"/>
  <c r="N53" i="7"/>
  <c r="N72" i="7"/>
  <c r="P72" i="7"/>
  <c r="S72" i="7" s="1"/>
  <c r="N64" i="7"/>
  <c r="P64" i="7"/>
  <c r="S64" i="7" s="1"/>
  <c r="N60" i="7"/>
  <c r="N52" i="7"/>
  <c r="N71" i="7"/>
  <c r="P71" i="7"/>
  <c r="S71" i="7" s="1"/>
  <c r="N63" i="7"/>
  <c r="P63" i="7"/>
  <c r="S63" i="7" s="1"/>
  <c r="N59" i="7"/>
  <c r="N51" i="7"/>
  <c r="P78" i="7"/>
  <c r="S78" i="7" s="1"/>
  <c r="N78" i="7"/>
  <c r="P70" i="7"/>
  <c r="S70" i="7" s="1"/>
  <c r="N70" i="7"/>
  <c r="P62" i="7"/>
  <c r="S62" i="7" s="1"/>
  <c r="N62" i="7"/>
  <c r="N58" i="7"/>
  <c r="N50" i="7"/>
  <c r="N241" i="7"/>
  <c r="P219" i="7"/>
  <c r="S219" i="7" s="1"/>
  <c r="N233" i="7"/>
  <c r="P259" i="7"/>
  <c r="S259" i="7" s="1"/>
  <c r="P254" i="7"/>
  <c r="S254" i="7" s="1"/>
  <c r="N197" i="7"/>
  <c r="N263" i="7"/>
  <c r="N223" i="7"/>
  <c r="P245" i="7"/>
  <c r="S245" i="7" s="1"/>
  <c r="N258" i="7"/>
  <c r="N215" i="7"/>
  <c r="N199" i="7"/>
  <c r="P227" i="7"/>
  <c r="S227" i="7" s="1"/>
  <c r="N242" i="7"/>
  <c r="N250" i="7"/>
  <c r="N231" i="7"/>
  <c r="P243" i="7"/>
  <c r="S243" i="7" s="1"/>
  <c r="P214" i="7"/>
  <c r="S214" i="7" s="1"/>
  <c r="N249" i="7"/>
  <c r="P237" i="7"/>
  <c r="S237" i="7" s="1"/>
  <c r="P211" i="7"/>
  <c r="S211" i="7" s="1"/>
  <c r="N247" i="7"/>
  <c r="N228" i="7"/>
  <c r="P235" i="7"/>
  <c r="S235" i="7" s="1"/>
  <c r="P203" i="7"/>
  <c r="S203" i="7" s="1"/>
  <c r="N239" i="7"/>
  <c r="N257" i="7"/>
  <c r="N234" i="7"/>
  <c r="N207" i="7"/>
  <c r="P251" i="7"/>
  <c r="S251" i="7" s="1"/>
  <c r="P222" i="7"/>
  <c r="S222" i="7" s="1"/>
  <c r="N260" i="7"/>
  <c r="N244" i="7"/>
  <c r="N236" i="7"/>
  <c r="N220" i="7"/>
  <c r="N212" i="7"/>
  <c r="N204" i="7"/>
  <c r="P256" i="7"/>
  <c r="S256" i="7" s="1"/>
  <c r="P248" i="7"/>
  <c r="S248" i="7" s="1"/>
  <c r="P240" i="7"/>
  <c r="S240" i="7" s="1"/>
  <c r="P232" i="7"/>
  <c r="S232" i="7" s="1"/>
  <c r="P224" i="7"/>
  <c r="S224" i="7" s="1"/>
  <c r="P216" i="7"/>
  <c r="S216" i="7" s="1"/>
  <c r="P208" i="7"/>
  <c r="S208" i="7" s="1"/>
  <c r="P200" i="7"/>
  <c r="S200" i="7" s="1"/>
  <c r="P255" i="7"/>
  <c r="S255" i="7" s="1"/>
  <c r="N226" i="7"/>
  <c r="N218" i="7"/>
  <c r="N210" i="7"/>
  <c r="N202" i="7"/>
  <c r="P246" i="7"/>
  <c r="S246" i="7" s="1"/>
  <c r="P238" i="7"/>
  <c r="S238" i="7" s="1"/>
  <c r="P206" i="7"/>
  <c r="S206" i="7" s="1"/>
  <c r="P198" i="7"/>
  <c r="S198" i="7" s="1"/>
  <c r="N217" i="7"/>
  <c r="N209" i="7"/>
  <c r="N201" i="7"/>
  <c r="P261" i="7"/>
  <c r="S261" i="7" s="1"/>
  <c r="P253" i="7"/>
  <c r="S253" i="7" s="1"/>
  <c r="P229" i="7"/>
  <c r="S229" i="7" s="1"/>
  <c r="P221" i="7"/>
  <c r="S221" i="7" s="1"/>
  <c r="P213" i="7"/>
  <c r="S213" i="7" s="1"/>
  <c r="P205" i="7"/>
  <c r="S205" i="7" s="1"/>
  <c r="P6" i="7"/>
  <c r="S6" i="7" s="1"/>
  <c r="N20" i="7"/>
  <c r="P7" i="7"/>
  <c r="S7" i="7" s="1"/>
  <c r="P21" i="7"/>
  <c r="S21" i="7" s="1"/>
  <c r="P22" i="7"/>
  <c r="S22" i="7" s="1"/>
  <c r="N8" i="7"/>
  <c r="Z86" i="7" l="1"/>
  <c r="Z87" i="7"/>
  <c r="Z98" i="7"/>
  <c r="Z96" i="7"/>
  <c r="Z95" i="7"/>
  <c r="Z89" i="7"/>
  <c r="O110" i="7"/>
  <c r="O98" i="7"/>
  <c r="O96" i="7"/>
  <c r="O95" i="7"/>
  <c r="O89" i="7"/>
  <c r="O88" i="7"/>
  <c r="O87" i="7"/>
  <c r="O86" i="7"/>
  <c r="AG85" i="7"/>
  <c r="AG88" i="7"/>
  <c r="AG90" i="7"/>
  <c r="AG92" i="7"/>
  <c r="AG96" i="7"/>
  <c r="AG100" i="7"/>
  <c r="AG99" i="7"/>
  <c r="AG102" i="7"/>
  <c r="AG107" i="7"/>
  <c r="AG106" i="7"/>
  <c r="Z107" i="7"/>
  <c r="Z106" i="7"/>
  <c r="Z102" i="7"/>
  <c r="Z100" i="7"/>
  <c r="Z99" i="7"/>
  <c r="Z92" i="7"/>
  <c r="Z90" i="7"/>
  <c r="O85" i="7"/>
  <c r="O90" i="7"/>
  <c r="O92" i="7"/>
  <c r="O100" i="7"/>
  <c r="O99" i="7"/>
  <c r="O102" i="7"/>
  <c r="O107" i="7"/>
  <c r="O106" i="7"/>
  <c r="Z119" i="7"/>
  <c r="Z117" i="7"/>
  <c r="Z114" i="7"/>
  <c r="Z113" i="7"/>
  <c r="Z110" i="7"/>
  <c r="Z105" i="7"/>
  <c r="Z94" i="7"/>
  <c r="Z118" i="7"/>
  <c r="Z116" i="7"/>
  <c r="Z112" i="7"/>
  <c r="Z109" i="7"/>
  <c r="Z101" i="7"/>
  <c r="Z93" i="7"/>
  <c r="AG115" i="7"/>
  <c r="AG111" i="7"/>
  <c r="AG110" i="7"/>
  <c r="AG108" i="7"/>
  <c r="AG104" i="7"/>
  <c r="AG103" i="7"/>
  <c r="AG97" i="7"/>
  <c r="AG91" i="7"/>
  <c r="Z115" i="7"/>
  <c r="Z111" i="7"/>
  <c r="Z108" i="7"/>
  <c r="Z104" i="7"/>
  <c r="Z103" i="7"/>
  <c r="Z97" i="7"/>
  <c r="Z91" i="7"/>
  <c r="O115" i="7"/>
  <c r="O111" i="7"/>
  <c r="O108" i="7"/>
  <c r="O104" i="7"/>
  <c r="O103" i="7"/>
  <c r="O97" i="7"/>
  <c r="O91" i="7"/>
  <c r="H115" i="7"/>
  <c r="H111" i="7"/>
  <c r="H110" i="7"/>
  <c r="H108" i="7"/>
  <c r="H104" i="7"/>
  <c r="H103" i="7"/>
  <c r="H97" i="7"/>
  <c r="H91" i="7"/>
  <c r="Z88" i="7"/>
  <c r="AG36" i="7" l="1"/>
  <c r="AG37" i="7"/>
  <c r="AG38" i="7"/>
  <c r="AG39" i="7"/>
  <c r="AG40" i="7"/>
  <c r="AG41" i="7"/>
  <c r="AG42" i="7"/>
  <c r="O39" i="7" l="1"/>
  <c r="O40" i="7"/>
  <c r="O41" i="7"/>
  <c r="O42" i="7"/>
  <c r="H39" i="7"/>
  <c r="N39" i="7" s="1"/>
  <c r="AF24" i="7"/>
  <c r="AG23" i="7"/>
  <c r="AG24" i="7"/>
  <c r="AG25" i="7"/>
  <c r="AG26" i="7"/>
  <c r="AG27" i="7"/>
  <c r="AG28" i="7"/>
  <c r="AG29" i="7"/>
  <c r="N24" i="7"/>
  <c r="O25" i="7"/>
  <c r="O10" i="7"/>
  <c r="AG9" i="7"/>
  <c r="AG10" i="7"/>
  <c r="AG11" i="7"/>
  <c r="AG12" i="7"/>
  <c r="AG13" i="7"/>
  <c r="AG14" i="7"/>
  <c r="Z10" i="7"/>
  <c r="AF10" i="7" s="1"/>
  <c r="Z11" i="7"/>
  <c r="AF11" i="7" s="1"/>
  <c r="Z12" i="7"/>
  <c r="AF12" i="7" s="1"/>
  <c r="Z13" i="7"/>
  <c r="AF13" i="7" s="1"/>
  <c r="Z14" i="7"/>
  <c r="AF14" i="7" s="1"/>
  <c r="AK119" i="7"/>
  <c r="AF119" i="7"/>
  <c r="AG119" i="7"/>
  <c r="H119" i="7"/>
  <c r="N119" i="7" s="1"/>
  <c r="AK118" i="7"/>
  <c r="AF118" i="7"/>
  <c r="AG118" i="7"/>
  <c r="H118" i="7"/>
  <c r="N118" i="7" s="1"/>
  <c r="AK117" i="7"/>
  <c r="AF117" i="7"/>
  <c r="AG117" i="7"/>
  <c r="H117" i="7"/>
  <c r="N117" i="7" s="1"/>
  <c r="AK116" i="7"/>
  <c r="AF116" i="7"/>
  <c r="AG116" i="7"/>
  <c r="H116" i="7"/>
  <c r="N116" i="7" s="1"/>
  <c r="AK115" i="7"/>
  <c r="AF115" i="7"/>
  <c r="N115" i="7"/>
  <c r="AK114" i="7"/>
  <c r="AF114" i="7"/>
  <c r="AG114" i="7"/>
  <c r="H114" i="7"/>
  <c r="P114" i="7" s="1"/>
  <c r="S114" i="7" s="1"/>
  <c r="AK113" i="7"/>
  <c r="AF113" i="7"/>
  <c r="AG113" i="7"/>
  <c r="H113" i="7"/>
  <c r="N113" i="7" s="1"/>
  <c r="AK112" i="7"/>
  <c r="AF112" i="7"/>
  <c r="AG112" i="7"/>
  <c r="H112" i="7"/>
  <c r="N112" i="7" s="1"/>
  <c r="AK111" i="7"/>
  <c r="AF111" i="7"/>
  <c r="N111" i="7"/>
  <c r="AK110" i="7"/>
  <c r="AF110" i="7"/>
  <c r="N110" i="7"/>
  <c r="AK109" i="7"/>
  <c r="AF109" i="7"/>
  <c r="AG109" i="7"/>
  <c r="O109" i="7"/>
  <c r="H109" i="7"/>
  <c r="AK108" i="7"/>
  <c r="AF108" i="7"/>
  <c r="N108" i="7"/>
  <c r="AK107" i="7"/>
  <c r="AF107" i="7"/>
  <c r="H107" i="7"/>
  <c r="N107" i="7" s="1"/>
  <c r="AK106" i="7"/>
  <c r="AF106" i="7"/>
  <c r="H106" i="7"/>
  <c r="N106" i="7" s="1"/>
  <c r="AK105" i="7"/>
  <c r="AG105" i="7"/>
  <c r="AF105" i="7"/>
  <c r="H105" i="7"/>
  <c r="N105" i="7" s="1"/>
  <c r="AK104" i="7"/>
  <c r="AF104" i="7"/>
  <c r="N104" i="7"/>
  <c r="AK103" i="7"/>
  <c r="AF103" i="7"/>
  <c r="N103" i="7"/>
  <c r="AK102" i="7"/>
  <c r="AF102" i="7"/>
  <c r="H102" i="7"/>
  <c r="N102" i="7" s="1"/>
  <c r="AK101" i="7"/>
  <c r="AG101" i="7"/>
  <c r="AF101" i="7"/>
  <c r="O101" i="7"/>
  <c r="H101" i="7"/>
  <c r="N101" i="7" s="1"/>
  <c r="AK100" i="7"/>
  <c r="AF100" i="7"/>
  <c r="H100" i="7"/>
  <c r="P100" i="7" s="1"/>
  <c r="S100" i="7" s="1"/>
  <c r="AK99" i="7"/>
  <c r="AF99" i="7"/>
  <c r="H99" i="7"/>
  <c r="P99" i="7" s="1"/>
  <c r="S99" i="7" s="1"/>
  <c r="AK98" i="7"/>
  <c r="AG98" i="7"/>
  <c r="AF98" i="7"/>
  <c r="H98" i="7"/>
  <c r="N98" i="7" s="1"/>
  <c r="AK97" i="7"/>
  <c r="AF97" i="7"/>
  <c r="N97" i="7"/>
  <c r="AK96" i="7"/>
  <c r="AF96" i="7"/>
  <c r="H96" i="7"/>
  <c r="N96" i="7" s="1"/>
  <c r="AK95" i="7"/>
  <c r="AG95" i="7"/>
  <c r="AF95" i="7"/>
  <c r="H95" i="7"/>
  <c r="N95" i="7" s="1"/>
  <c r="AK94" i="7"/>
  <c r="AF94" i="7"/>
  <c r="AG94" i="7"/>
  <c r="O94" i="7"/>
  <c r="H94" i="7"/>
  <c r="N94" i="7" s="1"/>
  <c r="AK93" i="7"/>
  <c r="AF93" i="7"/>
  <c r="AG93" i="7"/>
  <c r="O93" i="7"/>
  <c r="H93" i="7"/>
  <c r="N93" i="7" s="1"/>
  <c r="AK92" i="7"/>
  <c r="AF92" i="7"/>
  <c r="H92" i="7"/>
  <c r="N92" i="7" s="1"/>
  <c r="AK91" i="7"/>
  <c r="AF91" i="7"/>
  <c r="N91" i="7"/>
  <c r="AK90" i="7"/>
  <c r="AF90" i="7"/>
  <c r="H90" i="7"/>
  <c r="N90" i="7" s="1"/>
  <c r="AK89" i="7"/>
  <c r="AF89" i="7"/>
  <c r="AG89" i="7"/>
  <c r="H89" i="7"/>
  <c r="N89" i="7" s="1"/>
  <c r="AK88" i="7"/>
  <c r="AF88" i="7"/>
  <c r="H88" i="7"/>
  <c r="N88" i="7" s="1"/>
  <c r="AK87" i="7"/>
  <c r="AF87" i="7"/>
  <c r="AG87" i="7"/>
  <c r="H87" i="7"/>
  <c r="N87" i="7" s="1"/>
  <c r="AK86" i="7"/>
  <c r="AF86" i="7"/>
  <c r="AG86" i="7"/>
  <c r="H86" i="7"/>
  <c r="N86" i="7" s="1"/>
  <c r="AK85" i="7"/>
  <c r="Z85" i="7"/>
  <c r="AF85" i="7" s="1"/>
  <c r="H85" i="7"/>
  <c r="N85" i="7" s="1"/>
  <c r="AK42" i="7"/>
  <c r="Z42" i="7"/>
  <c r="AF42" i="7" s="1"/>
  <c r="H42" i="7"/>
  <c r="N42" i="7" s="1"/>
  <c r="AK41" i="7"/>
  <c r="Z41" i="7"/>
  <c r="AF41" i="7" s="1"/>
  <c r="H41" i="7"/>
  <c r="N41" i="7" s="1"/>
  <c r="AK40" i="7"/>
  <c r="Z40" i="7"/>
  <c r="AF40" i="7" s="1"/>
  <c r="H40" i="7"/>
  <c r="AK39" i="7"/>
  <c r="Z39" i="7"/>
  <c r="AF39" i="7" s="1"/>
  <c r="AK38" i="7"/>
  <c r="Z38" i="7"/>
  <c r="AF38" i="7" s="1"/>
  <c r="O38" i="7"/>
  <c r="H38" i="7"/>
  <c r="N38" i="7" s="1"/>
  <c r="AK37" i="7"/>
  <c r="Z37" i="7"/>
  <c r="AF37" i="7" s="1"/>
  <c r="O37" i="7"/>
  <c r="H37" i="7"/>
  <c r="P37" i="7" s="1"/>
  <c r="S37" i="7" s="1"/>
  <c r="AK36" i="7"/>
  <c r="Z36" i="7"/>
  <c r="AF36" i="7" s="1"/>
  <c r="O36" i="7"/>
  <c r="H36" i="7"/>
  <c r="AK35" i="7"/>
  <c r="AG35" i="7"/>
  <c r="Z35" i="7"/>
  <c r="AF35" i="7" s="1"/>
  <c r="O35" i="7"/>
  <c r="H35" i="7"/>
  <c r="N35" i="7" s="1"/>
  <c r="AK29" i="7"/>
  <c r="Z29" i="7"/>
  <c r="AF29" i="7" s="1"/>
  <c r="O29" i="7"/>
  <c r="H29" i="7"/>
  <c r="P29" i="7" s="1"/>
  <c r="S29" i="7" s="1"/>
  <c r="AK28" i="7"/>
  <c r="Z28" i="7"/>
  <c r="AF28" i="7" s="1"/>
  <c r="O28" i="7"/>
  <c r="H28" i="7"/>
  <c r="N28" i="7" s="1"/>
  <c r="AK27" i="7"/>
  <c r="Z27" i="7"/>
  <c r="AF27" i="7" s="1"/>
  <c r="O27" i="7"/>
  <c r="H27" i="7"/>
  <c r="N27" i="7" s="1"/>
  <c r="AK26" i="7"/>
  <c r="Z26" i="7"/>
  <c r="AF26" i="7" s="1"/>
  <c r="O26" i="7"/>
  <c r="H26" i="7"/>
  <c r="N26" i="7" s="1"/>
  <c r="AK25" i="7"/>
  <c r="Z25" i="7"/>
  <c r="AF25" i="7" s="1"/>
  <c r="H25" i="7"/>
  <c r="N25" i="7" s="1"/>
  <c r="O24" i="7"/>
  <c r="AK23" i="7"/>
  <c r="Z23" i="7"/>
  <c r="AF23" i="7" s="1"/>
  <c r="O23" i="7"/>
  <c r="H23" i="7"/>
  <c r="N23" i="7" s="1"/>
  <c r="AK14" i="7"/>
  <c r="O14" i="7"/>
  <c r="H14" i="7"/>
  <c r="P14" i="7" s="1"/>
  <c r="S14" i="7" s="1"/>
  <c r="AK13" i="7"/>
  <c r="O13" i="7"/>
  <c r="H13" i="7"/>
  <c r="N13" i="7" s="1"/>
  <c r="AK12" i="7"/>
  <c r="O12" i="7"/>
  <c r="H12" i="7"/>
  <c r="P12" i="7" s="1"/>
  <c r="S12" i="7" s="1"/>
  <c r="AK11" i="7"/>
  <c r="O11" i="7"/>
  <c r="H11" i="7"/>
  <c r="P11" i="7" s="1"/>
  <c r="S11" i="7" s="1"/>
  <c r="AK10" i="7"/>
  <c r="H10" i="7"/>
  <c r="P10" i="7" s="1"/>
  <c r="S10" i="7" s="1"/>
  <c r="AK9" i="7"/>
  <c r="Z9" i="7"/>
  <c r="AF9" i="7" s="1"/>
  <c r="O9" i="7"/>
  <c r="H9" i="7"/>
  <c r="P9" i="7" s="1"/>
  <c r="S9" i="7" s="1"/>
  <c r="P40" i="7" l="1"/>
  <c r="S40" i="7" s="1"/>
  <c r="N40" i="7"/>
  <c r="N109" i="7"/>
  <c r="P109" i="7"/>
  <c r="S109" i="7" s="1"/>
  <c r="P101" i="7"/>
  <c r="S101" i="7" s="1"/>
  <c r="N29" i="7"/>
  <c r="P26" i="7"/>
  <c r="S26" i="7" s="1"/>
  <c r="P39" i="7"/>
  <c r="S39" i="7" s="1"/>
  <c r="P42" i="7"/>
  <c r="S42" i="7" s="1"/>
  <c r="P38" i="7"/>
  <c r="S38" i="7" s="1"/>
  <c r="N100" i="7"/>
  <c r="N9" i="7"/>
  <c r="P35" i="7"/>
  <c r="S35" i="7" s="1"/>
  <c r="N99" i="7"/>
  <c r="P106" i="7"/>
  <c r="S106" i="7" s="1"/>
  <c r="N14" i="7"/>
  <c r="N37" i="7"/>
  <c r="P41" i="7"/>
  <c r="S41" i="7" s="1"/>
  <c r="N114" i="7"/>
  <c r="N12" i="7"/>
  <c r="N11" i="7"/>
  <c r="P23" i="7"/>
  <c r="S23" i="7" s="1"/>
  <c r="P97" i="7"/>
  <c r="S97" i="7" s="1"/>
  <c r="P108" i="7"/>
  <c r="S108" i="7" s="1"/>
  <c r="P113" i="7"/>
  <c r="S113" i="7" s="1"/>
  <c r="N10" i="7"/>
  <c r="P107" i="7"/>
  <c r="S107" i="7" s="1"/>
  <c r="P85" i="7"/>
  <c r="S85" i="7" s="1"/>
  <c r="P102" i="7"/>
  <c r="S102" i="7" s="1"/>
  <c r="P112" i="7"/>
  <c r="S112" i="7" s="1"/>
  <c r="P86" i="7"/>
  <c r="S86" i="7" s="1"/>
  <c r="P87" i="7"/>
  <c r="S87" i="7" s="1"/>
  <c r="P88" i="7"/>
  <c r="S88" i="7" s="1"/>
  <c r="P89" i="7"/>
  <c r="S89" i="7" s="1"/>
  <c r="P90" i="7"/>
  <c r="S90" i="7" s="1"/>
  <c r="P91" i="7"/>
  <c r="S91" i="7" s="1"/>
  <c r="P92" i="7"/>
  <c r="S92" i="7" s="1"/>
  <c r="P93" i="7"/>
  <c r="S93" i="7" s="1"/>
  <c r="P94" i="7"/>
  <c r="S94" i="7" s="1"/>
  <c r="P95" i="7"/>
  <c r="S95" i="7" s="1"/>
  <c r="P103" i="7"/>
  <c r="S103" i="7" s="1"/>
  <c r="P111" i="7"/>
  <c r="S111" i="7" s="1"/>
  <c r="P119" i="7"/>
  <c r="S119" i="7" s="1"/>
  <c r="P96" i="7"/>
  <c r="S96" i="7" s="1"/>
  <c r="P104" i="7"/>
  <c r="S104" i="7" s="1"/>
  <c r="P110" i="7"/>
  <c r="S110" i="7" s="1"/>
  <c r="P118" i="7"/>
  <c r="S118" i="7" s="1"/>
  <c r="P105" i="7"/>
  <c r="S105" i="7" s="1"/>
  <c r="P117" i="7"/>
  <c r="S117" i="7" s="1"/>
  <c r="P98" i="7"/>
  <c r="S98" i="7" s="1"/>
  <c r="P116" i="7"/>
  <c r="S116" i="7" s="1"/>
  <c r="P115" i="7"/>
  <c r="S115" i="7" s="1"/>
  <c r="P25" i="7"/>
  <c r="S25" i="7" s="1"/>
  <c r="P27" i="7"/>
  <c r="S27" i="7" s="1"/>
  <c r="P28" i="7"/>
  <c r="S28" i="7" s="1"/>
  <c r="P13" i="7"/>
  <c r="S13" i="7" s="1"/>
  <c r="P36" i="7"/>
  <c r="S36" i="7" s="1"/>
</calcChain>
</file>

<file path=xl/sharedStrings.xml><?xml version="1.0" encoding="utf-8"?>
<sst xmlns="http://schemas.openxmlformats.org/spreadsheetml/2006/main" count="2809" uniqueCount="467">
  <si>
    <t>Combination Table</t>
    <phoneticPr fontId="2" type="noConversion"/>
  </si>
  <si>
    <t>Model</t>
    <phoneticPr fontId="2" type="noConversion"/>
  </si>
  <si>
    <t>Combination of Indoor Units</t>
    <phoneticPr fontId="2" type="noConversion"/>
  </si>
  <si>
    <t>Cooling Capacity</t>
    <phoneticPr fontId="2" type="noConversion"/>
  </si>
  <si>
    <t>Heating Capacity</t>
    <phoneticPr fontId="2" type="noConversion"/>
  </si>
  <si>
    <t>A</t>
  </si>
  <si>
    <t>B</t>
  </si>
  <si>
    <t>C</t>
  </si>
  <si>
    <t>D</t>
  </si>
  <si>
    <t>Total Capacity (W)</t>
    <phoneticPr fontId="2" type="noConversion"/>
  </si>
  <si>
    <t>Power Input(W)</t>
    <phoneticPr fontId="2" type="noConversion"/>
  </si>
  <si>
    <t>EER</t>
  </si>
  <si>
    <t>(A)</t>
  </si>
  <si>
    <t>Pdc(w)</t>
    <phoneticPr fontId="2" type="noConversion"/>
  </si>
  <si>
    <t>SEER</t>
    <phoneticPr fontId="2" type="noConversion"/>
  </si>
  <si>
    <t>Classe</t>
  </si>
  <si>
    <t>Qce</t>
    <phoneticPr fontId="2" type="noConversion"/>
  </si>
  <si>
    <t>COP</t>
  </si>
  <si>
    <t>W</t>
  </si>
  <si>
    <t>NOM</t>
  </si>
  <si>
    <t>MIN</t>
  </si>
  <si>
    <t>MAX</t>
  </si>
  <si>
    <t>MAX</t>
    <phoneticPr fontId="2" type="noConversion"/>
  </si>
  <si>
    <t>W/W</t>
  </si>
  <si>
    <t>AMW2-12U4RGC
(ERP test with 9+9)</t>
    <phoneticPr fontId="2" type="noConversion"/>
  </si>
  <si>
    <t>A++</t>
    <phoneticPr fontId="2" type="noConversion"/>
  </si>
  <si>
    <t>A+</t>
    <phoneticPr fontId="2" type="noConversion"/>
  </si>
  <si>
    <t>AMW2-14U4RGC
(ERP test with 9+9)</t>
    <phoneticPr fontId="2" type="noConversion"/>
  </si>
  <si>
    <t>A++</t>
  </si>
  <si>
    <t>A+</t>
  </si>
  <si>
    <t>W</t>
    <phoneticPr fontId="2" type="noConversion"/>
  </si>
  <si>
    <t>AMW2-18U4RXC
(ERP test with 9+9)</t>
    <phoneticPr fontId="2" type="noConversion"/>
  </si>
  <si>
    <t>07+07+12</t>
    <phoneticPr fontId="2" type="noConversion"/>
  </si>
  <si>
    <t>AMW3-18U4RJC
(ERP test with 9+9)</t>
    <phoneticPr fontId="2" type="noConversion"/>
  </si>
  <si>
    <t>07+07+18</t>
    <phoneticPr fontId="2" type="noConversion"/>
  </si>
  <si>
    <t>07+09+18</t>
    <phoneticPr fontId="2" type="noConversion"/>
  </si>
  <si>
    <t>07+12+18</t>
    <phoneticPr fontId="2" type="noConversion"/>
  </si>
  <si>
    <t>09+09+12</t>
  </si>
  <si>
    <t>AMW3-24U4RJC
(ERP test with 9+9+9)</t>
    <phoneticPr fontId="2" type="noConversion"/>
  </si>
  <si>
    <t>12+12+12</t>
  </si>
  <si>
    <t>09+09+18</t>
  </si>
  <si>
    <t>09+12+12</t>
  </si>
  <si>
    <t>07+07+07+07</t>
    <phoneticPr fontId="2" type="noConversion"/>
  </si>
  <si>
    <t>07+07+09+09</t>
    <phoneticPr fontId="2" type="noConversion"/>
  </si>
  <si>
    <t>AMW4-27U4RJC
(ERP test with 9+9+9)</t>
    <phoneticPr fontId="2" type="noConversion"/>
  </si>
  <si>
    <t>09+12+18</t>
  </si>
  <si>
    <t>09+09+12+12</t>
    <phoneticPr fontId="2" type="noConversion"/>
  </si>
  <si>
    <t>E</t>
    <phoneticPr fontId="2" type="noConversion"/>
  </si>
  <si>
    <t>07+07+24</t>
    <phoneticPr fontId="2" type="noConversion"/>
  </si>
  <si>
    <t>07+09+12</t>
    <phoneticPr fontId="2" type="noConversion"/>
  </si>
  <si>
    <t>07+09+24</t>
    <phoneticPr fontId="2" type="noConversion"/>
  </si>
  <si>
    <t>07+12+12</t>
    <phoneticPr fontId="2" type="noConversion"/>
  </si>
  <si>
    <t>07+12+24</t>
    <phoneticPr fontId="2" type="noConversion"/>
  </si>
  <si>
    <t>07+18+18</t>
    <phoneticPr fontId="2" type="noConversion"/>
  </si>
  <si>
    <t>09+09+09</t>
    <phoneticPr fontId="2" type="noConversion"/>
  </si>
  <si>
    <t>09+09+24</t>
    <phoneticPr fontId="2" type="noConversion"/>
  </si>
  <si>
    <t>07+07+07+09</t>
    <phoneticPr fontId="2" type="noConversion"/>
  </si>
  <si>
    <t>07+07+07+12</t>
    <phoneticPr fontId="2" type="noConversion"/>
  </si>
  <si>
    <t>07+07+07+18</t>
    <phoneticPr fontId="2" type="noConversion"/>
  </si>
  <si>
    <t>07+07+07+24</t>
    <phoneticPr fontId="2" type="noConversion"/>
  </si>
  <si>
    <t>07+07+09+12</t>
    <phoneticPr fontId="2" type="noConversion"/>
  </si>
  <si>
    <t>07+07+09+18</t>
    <phoneticPr fontId="2" type="noConversion"/>
  </si>
  <si>
    <t>07+07+12+12</t>
    <phoneticPr fontId="2" type="noConversion"/>
  </si>
  <si>
    <t>07+07+12+18</t>
    <phoneticPr fontId="2" type="noConversion"/>
  </si>
  <si>
    <t>07+09+09+09</t>
    <phoneticPr fontId="2" type="noConversion"/>
  </si>
  <si>
    <t>07+09+09+12</t>
    <phoneticPr fontId="2" type="noConversion"/>
  </si>
  <si>
    <t>07+09+09+18</t>
    <phoneticPr fontId="2" type="noConversion"/>
  </si>
  <si>
    <t>07+09+12+12</t>
    <phoneticPr fontId="2" type="noConversion"/>
  </si>
  <si>
    <t>07+12+12+12</t>
    <phoneticPr fontId="2" type="noConversion"/>
  </si>
  <si>
    <t>09+09+09+09</t>
    <phoneticPr fontId="2" type="noConversion"/>
  </si>
  <si>
    <t>09+09+09+12</t>
    <phoneticPr fontId="2" type="noConversion"/>
  </si>
  <si>
    <t>09+09+09+18</t>
    <phoneticPr fontId="2" type="noConversion"/>
  </si>
  <si>
    <t>09+12+12+12</t>
    <phoneticPr fontId="2" type="noConversion"/>
  </si>
  <si>
    <t>07+18+24</t>
    <phoneticPr fontId="2" type="noConversion"/>
  </si>
  <si>
    <t>12+12+24</t>
    <phoneticPr fontId="2" type="noConversion"/>
  </si>
  <si>
    <t>12+18+18</t>
    <phoneticPr fontId="2" type="noConversion"/>
  </si>
  <si>
    <t>12+18+24</t>
    <phoneticPr fontId="2" type="noConversion"/>
  </si>
  <si>
    <t>18+18+18</t>
    <phoneticPr fontId="2" type="noConversion"/>
  </si>
  <si>
    <t>07+07+09+24</t>
    <phoneticPr fontId="2" type="noConversion"/>
  </si>
  <si>
    <t>07+07+12+24</t>
    <phoneticPr fontId="2" type="noConversion"/>
  </si>
  <si>
    <t>07+07+18+18</t>
    <phoneticPr fontId="2" type="noConversion"/>
  </si>
  <si>
    <t>07+09+09+24</t>
    <phoneticPr fontId="2" type="noConversion"/>
  </si>
  <si>
    <t>07+09+12+18</t>
    <phoneticPr fontId="2" type="noConversion"/>
  </si>
  <si>
    <t>07+09+12+24</t>
    <phoneticPr fontId="2" type="noConversion"/>
  </si>
  <si>
    <t>07+09+18+18</t>
    <phoneticPr fontId="2" type="noConversion"/>
  </si>
  <si>
    <t>07+12+12+18</t>
    <phoneticPr fontId="2" type="noConversion"/>
  </si>
  <si>
    <t>09+09+09+24</t>
    <phoneticPr fontId="2" type="noConversion"/>
  </si>
  <si>
    <t>09+09+12+18</t>
    <phoneticPr fontId="2" type="noConversion"/>
  </si>
  <si>
    <t>09+09+12+24</t>
    <phoneticPr fontId="2" type="noConversion"/>
  </si>
  <si>
    <t>09+09+18+18</t>
    <phoneticPr fontId="2" type="noConversion"/>
  </si>
  <si>
    <t>09+12+12+18</t>
    <phoneticPr fontId="2" type="noConversion"/>
  </si>
  <si>
    <t>12+12+12+12</t>
    <phoneticPr fontId="2" type="noConversion"/>
  </si>
  <si>
    <t>12+12+12+18</t>
    <phoneticPr fontId="2" type="noConversion"/>
  </si>
  <si>
    <t>07+07+07+07+18</t>
    <phoneticPr fontId="2" type="noConversion"/>
  </si>
  <si>
    <t>07+07+07+07+24</t>
    <phoneticPr fontId="2" type="noConversion"/>
  </si>
  <si>
    <t>07+07+07+09+18</t>
    <phoneticPr fontId="2" type="noConversion"/>
  </si>
  <si>
    <t>07+07+07+09+24</t>
    <phoneticPr fontId="2" type="noConversion"/>
  </si>
  <si>
    <t>07+07+09+09+18</t>
    <phoneticPr fontId="2" type="noConversion"/>
  </si>
  <si>
    <t>07+07+09+12+18</t>
    <phoneticPr fontId="2" type="noConversion"/>
  </si>
  <si>
    <t>07+09+09+09+18</t>
    <phoneticPr fontId="2" type="noConversion"/>
  </si>
  <si>
    <t>09+09+09+09+18</t>
    <phoneticPr fontId="2" type="noConversion"/>
  </si>
  <si>
    <t>Pdh(W)</t>
    <phoneticPr fontId="2" type="noConversion"/>
  </si>
  <si>
    <t>SCOP</t>
    <phoneticPr fontId="2" type="noConversion"/>
  </si>
  <si>
    <t>Qhe</t>
    <phoneticPr fontId="2" type="noConversion"/>
  </si>
  <si>
    <t>A</t>
    <phoneticPr fontId="2" type="noConversion"/>
  </si>
  <si>
    <t>09+18+18</t>
    <phoneticPr fontId="2" type="noConversion"/>
  </si>
  <si>
    <t>12+12+18</t>
  </si>
  <si>
    <t>AMW5-42U4RTA*</t>
    <phoneticPr fontId="2" type="noConversion"/>
  </si>
  <si>
    <t>ηsc</t>
    <phoneticPr fontId="2" type="noConversion"/>
  </si>
  <si>
    <t>ηsh</t>
    <phoneticPr fontId="2" type="noConversion"/>
  </si>
  <si>
    <t>-</t>
    <phoneticPr fontId="2" type="noConversion"/>
  </si>
  <si>
    <t>09+12+24</t>
    <phoneticPr fontId="2" type="noConversion"/>
  </si>
  <si>
    <t>09+18+24</t>
    <phoneticPr fontId="2" type="noConversion"/>
  </si>
  <si>
    <t>07+07+18+24</t>
    <phoneticPr fontId="2" type="noConversion"/>
  </si>
  <si>
    <t>07+12+12+24</t>
    <phoneticPr fontId="2" type="noConversion"/>
  </si>
  <si>
    <t>09+09+18+24</t>
    <phoneticPr fontId="2" type="noConversion"/>
  </si>
  <si>
    <t>09+12+12+24</t>
    <phoneticPr fontId="2" type="noConversion"/>
  </si>
  <si>
    <t>6.75</t>
    <phoneticPr fontId="2" type="noConversion"/>
  </si>
  <si>
    <t>6.51</t>
    <phoneticPr fontId="2" type="noConversion"/>
  </si>
  <si>
    <t>6.53</t>
    <phoneticPr fontId="2" type="noConversion"/>
  </si>
  <si>
    <t>6.52</t>
    <phoneticPr fontId="2" type="noConversion"/>
  </si>
  <si>
    <t>AMW-42U4SE+F15E(E)</t>
    <phoneticPr fontId="2" type="noConversion"/>
  </si>
  <si>
    <t>Pdc(W)</t>
  </si>
  <si>
    <t>Power Input (W)</t>
    <phoneticPr fontId="2" type="noConversion"/>
  </si>
  <si>
    <t>NOM    W</t>
    <phoneticPr fontId="2" type="noConversion"/>
  </si>
  <si>
    <t>MIN   W</t>
    <phoneticPr fontId="2" type="noConversion"/>
  </si>
  <si>
    <t>MAX    W</t>
    <phoneticPr fontId="2" type="noConversion"/>
  </si>
  <si>
    <t>NOM</t>
    <phoneticPr fontId="2" type="noConversion"/>
  </si>
  <si>
    <t xml:space="preserve">NOM </t>
    <phoneticPr fontId="2" type="noConversion"/>
  </si>
  <si>
    <t>MIN</t>
    <phoneticPr fontId="2" type="noConversion"/>
  </si>
  <si>
    <t>07+07+28</t>
    <phoneticPr fontId="2" type="noConversion"/>
  </si>
  <si>
    <t>07+09+28</t>
    <phoneticPr fontId="2" type="noConversion"/>
  </si>
  <si>
    <t>07+12+28</t>
    <phoneticPr fontId="2" type="noConversion"/>
  </si>
  <si>
    <t>07+18+28</t>
    <phoneticPr fontId="2" type="noConversion"/>
  </si>
  <si>
    <t>09+09+28</t>
    <phoneticPr fontId="2" type="noConversion"/>
  </si>
  <si>
    <t>09+12+28</t>
    <phoneticPr fontId="2" type="noConversion"/>
  </si>
  <si>
    <t>09+18+28</t>
    <phoneticPr fontId="2" type="noConversion"/>
  </si>
  <si>
    <t>12+12+28</t>
    <phoneticPr fontId="2" type="noConversion"/>
  </si>
  <si>
    <t>07+07+07+28</t>
    <phoneticPr fontId="2" type="noConversion"/>
  </si>
  <si>
    <t>07+07+09+28</t>
    <phoneticPr fontId="2" type="noConversion"/>
  </si>
  <si>
    <t>07+07+12+28</t>
    <phoneticPr fontId="2" type="noConversion"/>
  </si>
  <si>
    <t>07+09+09+28</t>
    <phoneticPr fontId="2" type="noConversion"/>
  </si>
  <si>
    <t>07+12+18+18</t>
    <phoneticPr fontId="2" type="noConversion"/>
  </si>
  <si>
    <t>09+09+09+28</t>
    <phoneticPr fontId="2" type="noConversion"/>
  </si>
  <si>
    <t>09+12+18+18</t>
    <phoneticPr fontId="2" type="noConversion"/>
  </si>
  <si>
    <t>07+07+07+12+18</t>
    <phoneticPr fontId="2" type="noConversion"/>
  </si>
  <si>
    <t>07+07+07+18+18</t>
    <phoneticPr fontId="2" type="noConversion"/>
  </si>
  <si>
    <t>07+07+09+09+24</t>
    <phoneticPr fontId="2" type="noConversion"/>
  </si>
  <si>
    <t>07+07+09+18+18</t>
    <phoneticPr fontId="2" type="noConversion"/>
  </si>
  <si>
    <t>07+07+12+12+18</t>
    <phoneticPr fontId="2" type="noConversion"/>
  </si>
  <si>
    <t>07+07+12+18+18</t>
    <phoneticPr fontId="2" type="noConversion"/>
  </si>
  <si>
    <t>07+09+09+09+24</t>
    <phoneticPr fontId="2" type="noConversion"/>
  </si>
  <si>
    <t>07+09+09+12+18</t>
    <phoneticPr fontId="2" type="noConversion"/>
  </si>
  <si>
    <t>07+09+09+18+18</t>
    <phoneticPr fontId="2" type="noConversion"/>
  </si>
  <si>
    <t>07+09+12+12+18</t>
    <phoneticPr fontId="2" type="noConversion"/>
  </si>
  <si>
    <t>07+12+12+12+18</t>
    <phoneticPr fontId="2" type="noConversion"/>
  </si>
  <si>
    <t>09+09+09+09+24</t>
    <phoneticPr fontId="2" type="noConversion"/>
  </si>
  <si>
    <t>09+09+09+12+18</t>
    <phoneticPr fontId="2" type="noConversion"/>
  </si>
  <si>
    <t>09+09+09+18+18</t>
    <phoneticPr fontId="2" type="noConversion"/>
  </si>
  <si>
    <t>09+09+12+12+18</t>
    <phoneticPr fontId="2" type="noConversion"/>
  </si>
  <si>
    <t>09+12+12+12+18</t>
    <phoneticPr fontId="2" type="noConversion"/>
  </si>
  <si>
    <t>AMW-48U6SP+F15E(E)</t>
    <phoneticPr fontId="2" type="noConversion"/>
  </si>
  <si>
    <t>12+18+28</t>
    <phoneticPr fontId="2" type="noConversion"/>
  </si>
  <si>
    <t>07+09+12+28</t>
    <phoneticPr fontId="2" type="noConversion"/>
  </si>
  <si>
    <t>07+09+18+24</t>
    <phoneticPr fontId="2" type="noConversion"/>
  </si>
  <si>
    <t>07+12+12+28</t>
    <phoneticPr fontId="2" type="noConversion"/>
  </si>
  <si>
    <t>07+12+18+24</t>
    <phoneticPr fontId="2" type="noConversion"/>
  </si>
  <si>
    <t>09+09+12+28</t>
    <phoneticPr fontId="2" type="noConversion"/>
  </si>
  <si>
    <t>09+12+12+28</t>
    <phoneticPr fontId="2" type="noConversion"/>
  </si>
  <si>
    <t>12+12+12+24</t>
    <phoneticPr fontId="2" type="noConversion"/>
  </si>
  <si>
    <t>07+07+07+07+28</t>
    <phoneticPr fontId="2" type="noConversion"/>
  </si>
  <si>
    <t>07+07+07+09+28</t>
    <phoneticPr fontId="2" type="noConversion"/>
  </si>
  <si>
    <t>07+07+07+12+24</t>
    <phoneticPr fontId="2" type="noConversion"/>
  </si>
  <si>
    <t>07+07+07+12+28</t>
    <phoneticPr fontId="2" type="noConversion"/>
  </si>
  <si>
    <t>07+07+09+09+28</t>
    <phoneticPr fontId="2" type="noConversion"/>
  </si>
  <si>
    <t>07+07+09+12+24</t>
    <phoneticPr fontId="2" type="noConversion"/>
  </si>
  <si>
    <t>07+07+12+12+24</t>
    <phoneticPr fontId="2" type="noConversion"/>
  </si>
  <si>
    <t>07+09+09+09+28</t>
    <phoneticPr fontId="2" type="noConversion"/>
  </si>
  <si>
    <t>07+09+09+12+24</t>
    <phoneticPr fontId="2" type="noConversion"/>
  </si>
  <si>
    <t>AMW-60U6SP+F15E(E)</t>
    <phoneticPr fontId="2" type="noConversion"/>
  </si>
  <si>
    <t>07+07+18+28</t>
    <phoneticPr fontId="2" type="noConversion"/>
  </si>
  <si>
    <t>07+09+18+28</t>
    <phoneticPr fontId="2" type="noConversion"/>
  </si>
  <si>
    <t>07+12+18+28</t>
    <phoneticPr fontId="2" type="noConversion"/>
  </si>
  <si>
    <t>09+09+18+28</t>
    <phoneticPr fontId="2" type="noConversion"/>
  </si>
  <si>
    <t>09+12+18+24</t>
    <phoneticPr fontId="2" type="noConversion"/>
  </si>
  <si>
    <t>09+12+18+28</t>
    <phoneticPr fontId="2" type="noConversion"/>
  </si>
  <si>
    <t>12+12+12+28</t>
    <phoneticPr fontId="2" type="noConversion"/>
  </si>
  <si>
    <t>12+12+18+18</t>
    <phoneticPr fontId="2" type="noConversion"/>
  </si>
  <si>
    <t>12+12+18+24</t>
    <phoneticPr fontId="2" type="noConversion"/>
  </si>
  <si>
    <t>12+12+18+28</t>
    <phoneticPr fontId="2" type="noConversion"/>
  </si>
  <si>
    <t>07+07+07+18+24</t>
    <phoneticPr fontId="2" type="noConversion"/>
  </si>
  <si>
    <t>07+07+07+18+28</t>
    <phoneticPr fontId="2" type="noConversion"/>
  </si>
  <si>
    <t>07+07+09+12+28</t>
    <phoneticPr fontId="2" type="noConversion"/>
  </si>
  <si>
    <t>07+07+09+18+24</t>
    <phoneticPr fontId="2" type="noConversion"/>
  </si>
  <si>
    <t>07+07+09+18+28</t>
    <phoneticPr fontId="2" type="noConversion"/>
  </si>
  <si>
    <t>07+07+12+12+28</t>
    <phoneticPr fontId="2" type="noConversion"/>
  </si>
  <si>
    <t>07+07+12+18+24</t>
    <phoneticPr fontId="2" type="noConversion"/>
  </si>
  <si>
    <t>07+07+12+18+28</t>
    <phoneticPr fontId="2" type="noConversion"/>
  </si>
  <si>
    <t>07+09+09+12+28</t>
    <phoneticPr fontId="2" type="noConversion"/>
  </si>
  <si>
    <t>07+09+09+18+24</t>
    <phoneticPr fontId="2" type="noConversion"/>
  </si>
  <si>
    <t>07+09+09+18+28</t>
    <phoneticPr fontId="2" type="noConversion"/>
  </si>
  <si>
    <t>07+09+12+12+24</t>
    <phoneticPr fontId="2" type="noConversion"/>
  </si>
  <si>
    <t>07+09+12+12+28</t>
    <phoneticPr fontId="2" type="noConversion"/>
  </si>
  <si>
    <t>07+12+12+12+24</t>
    <phoneticPr fontId="2" type="noConversion"/>
  </si>
  <si>
    <t>07+12+12+12+28</t>
    <phoneticPr fontId="2" type="noConversion"/>
  </si>
  <si>
    <t>09+09+09+09+28</t>
    <phoneticPr fontId="2" type="noConversion"/>
  </si>
  <si>
    <t>09+09+09+12+24</t>
    <phoneticPr fontId="2" type="noConversion"/>
  </si>
  <si>
    <t>09+09+09+12+28</t>
    <phoneticPr fontId="2" type="noConversion"/>
  </si>
  <si>
    <t>09+09+09+18+24</t>
    <phoneticPr fontId="2" type="noConversion"/>
  </si>
  <si>
    <t>09+09+09+18+28</t>
    <phoneticPr fontId="2" type="noConversion"/>
  </si>
  <si>
    <t>09+09+12+12+24</t>
    <phoneticPr fontId="2" type="noConversion"/>
  </si>
  <si>
    <t>09+09+12+12+28</t>
    <phoneticPr fontId="2" type="noConversion"/>
  </si>
  <si>
    <t>09+12+12+12+24</t>
    <phoneticPr fontId="2" type="noConversion"/>
  </si>
  <si>
    <t>09+12+12+12+28</t>
    <phoneticPr fontId="2" type="noConversion"/>
  </si>
  <si>
    <t>12+12+12+12+18</t>
    <phoneticPr fontId="2" type="noConversion"/>
  </si>
  <si>
    <t>12+12+12+12+24</t>
    <phoneticPr fontId="2" type="noConversion"/>
  </si>
  <si>
    <t>12+12+12+12+28</t>
    <phoneticPr fontId="2" type="noConversion"/>
  </si>
  <si>
    <t>12+12+12+18+18</t>
    <phoneticPr fontId="2" type="noConversion"/>
  </si>
  <si>
    <t>12+12+12+18+24</t>
    <phoneticPr fontId="2" type="noConversion"/>
  </si>
  <si>
    <t>2AMW35U4RGC</t>
  </si>
  <si>
    <t>2AMW42U4RGC</t>
  </si>
  <si>
    <t>2AMW52U4RXC</t>
  </si>
  <si>
    <t>3AMW52U4RJC</t>
  </si>
  <si>
    <t>3AMW72U4RJC</t>
  </si>
  <si>
    <t>4AMW81U4RJC</t>
  </si>
  <si>
    <t>5AMW105U4RQC</t>
  </si>
  <si>
    <t>CHAUFFAGE</t>
  </si>
  <si>
    <t>REFROIDISSEMENT</t>
  </si>
  <si>
    <t>Capacité totale (W)</t>
  </si>
  <si>
    <t>Puissance absorbée(W)</t>
  </si>
  <si>
    <t>1,5+1,5</t>
  </si>
  <si>
    <t>1,5+1,5+1,5</t>
  </si>
  <si>
    <t>1,5+2,0</t>
  </si>
  <si>
    <t>2,0+2,0</t>
  </si>
  <si>
    <t>1,5+1,5+2,0</t>
  </si>
  <si>
    <t>1,5+2,0+2,0</t>
  </si>
  <si>
    <t>2,0+2,0+2,0</t>
  </si>
  <si>
    <t>1,5+1,5+1,5+2,0</t>
  </si>
  <si>
    <t>1,5+1,5+2,0+2,0</t>
  </si>
  <si>
    <t>1,5+2,0+2,0+2,0</t>
  </si>
  <si>
    <t>2,0+2,0+2,0+2,0</t>
  </si>
  <si>
    <t>2,0+2,0+2,0+2,0+2,0</t>
  </si>
  <si>
    <t>1,5+2,5</t>
  </si>
  <si>
    <t>2,0+2,5</t>
  </si>
  <si>
    <t>2,5+2,5</t>
  </si>
  <si>
    <t>1,5+1,5+2,5</t>
  </si>
  <si>
    <t>1,5+2,0+2,5</t>
  </si>
  <si>
    <t>1,5+2,5+2,5</t>
  </si>
  <si>
    <t>2,0+2,0+2,5</t>
  </si>
  <si>
    <t>2,0+2,5+2,5</t>
  </si>
  <si>
    <t>2,5+2,5+2,5</t>
  </si>
  <si>
    <t>1,5+1,5+2,0+2,5</t>
  </si>
  <si>
    <t>1,5+1,5+2,5+2,5</t>
  </si>
  <si>
    <t>1,5+2,0+2,0+2,5</t>
  </si>
  <si>
    <t>1,5+2,0+2,5+2,5</t>
  </si>
  <si>
    <t>1,5+2,5+2,5+2,5</t>
  </si>
  <si>
    <t>2,0+2,0+2,0+2,5</t>
  </si>
  <si>
    <t>2,0+2,0+2,5+2,5</t>
  </si>
  <si>
    <t>2,0+2,5+2,5+2,5</t>
  </si>
  <si>
    <t>2,5+2,5+2,5+2,5</t>
  </si>
  <si>
    <t>2,0+2,0+2,0+2,0+2,5</t>
  </si>
  <si>
    <t>2,0+2,0+2,0+2,5+2,5</t>
  </si>
  <si>
    <t>2,0+2,0+2,5+2,5+2,5</t>
  </si>
  <si>
    <t>2,0+2,5+2,5+2,5+2,5</t>
  </si>
  <si>
    <t>2,5+2,5+2,5+2,5+2,5</t>
  </si>
  <si>
    <t>1,5+3,5</t>
  </si>
  <si>
    <t>2,0+3,5</t>
  </si>
  <si>
    <t>2,5+3,5</t>
  </si>
  <si>
    <t>3,5+3,5</t>
  </si>
  <si>
    <t>1,5+2,0+3,5</t>
  </si>
  <si>
    <t>2,0+2,0+3,5</t>
  </si>
  <si>
    <t>1,5+1,5+3,5</t>
  </si>
  <si>
    <t>1,5+2,5+3,5</t>
  </si>
  <si>
    <t>1,5+3,5+3,5</t>
  </si>
  <si>
    <t>2,0+2,5+3,5</t>
  </si>
  <si>
    <t>2,0+3,5+3,5</t>
  </si>
  <si>
    <t>2,5+2,5+3,5</t>
  </si>
  <si>
    <t>2,5+3,5+3,5</t>
  </si>
  <si>
    <t>3,5+3,5+3,5</t>
  </si>
  <si>
    <t>1,5+1,5+2,0+3,5</t>
  </si>
  <si>
    <t>1,5+1,5+2,5+3,5</t>
  </si>
  <si>
    <t>1,5+1,5+3,5+3,5</t>
  </si>
  <si>
    <t>1,5+2,0+2,0+3,5</t>
  </si>
  <si>
    <t>1,5+2,0+2,5+3,5</t>
  </si>
  <si>
    <t>1,5+2,5+2,5+3,5</t>
  </si>
  <si>
    <t>2,0+2,0+2,0+3,5</t>
  </si>
  <si>
    <t>2,0+2,0+2,5+3,5</t>
  </si>
  <si>
    <t>1,5+2,5+3,5+3,5</t>
  </si>
  <si>
    <t>2,0+2,0+3,5+3,5</t>
  </si>
  <si>
    <t>2,0+2,5+2,5+3,5</t>
  </si>
  <si>
    <t>2,0+2,5+3,5+3,5</t>
  </si>
  <si>
    <t>2,5+2,5+2,5+3,5</t>
  </si>
  <si>
    <t>2,5+2,5+3,5+3,5</t>
  </si>
  <si>
    <t>2,0+3,5+3,5+3,5</t>
  </si>
  <si>
    <t>2,5+3,5+3,5+3,5</t>
  </si>
  <si>
    <t>2,0+2,0+2,0+2,0+3,5</t>
  </si>
  <si>
    <t>2,0+2,0+2,0+2,5+3,5</t>
  </si>
  <si>
    <t>2,0+2,0+2,5+2,5+3,5</t>
  </si>
  <si>
    <t>3,5+3,5+3,5+3,5</t>
  </si>
  <si>
    <t>2,0+2,0+2,5+3,5+3,5</t>
  </si>
  <si>
    <t>2,0+2,0+3,5+3,5+3,5</t>
  </si>
  <si>
    <t>2,0+2,5+2,5+2,5+3,5</t>
  </si>
  <si>
    <t>2,0+2,5+2,5+3,5+3,5</t>
  </si>
  <si>
    <t>2,0+2,5+3,5+3,5+3,5</t>
  </si>
  <si>
    <t>2,5+2,5+2,5+2,5+3,5</t>
  </si>
  <si>
    <t>2,5+2,5+2,5+3,5+3,5</t>
  </si>
  <si>
    <t>1,5+5,0</t>
  </si>
  <si>
    <t>2,0+5,0</t>
  </si>
  <si>
    <t>2,5+5,0</t>
  </si>
  <si>
    <t>3,5+5,0</t>
  </si>
  <si>
    <t>1,5+1,5+5,0</t>
  </si>
  <si>
    <t>1,5+2,0+5,0</t>
  </si>
  <si>
    <t>1,5+2,5+5,0</t>
  </si>
  <si>
    <t>2,0+2,0+5,0</t>
  </si>
  <si>
    <t>2,0+2,5+5,0</t>
  </si>
  <si>
    <t>2,0+3,5+5,0</t>
  </si>
  <si>
    <t>5,0+5,0</t>
  </si>
  <si>
    <t>1,5+3,5+5,0</t>
  </si>
  <si>
    <t>2,5+2,5+5,0</t>
  </si>
  <si>
    <t>1,5+1,5+2,0+5,0</t>
  </si>
  <si>
    <t>1,5+5,0+5,0</t>
  </si>
  <si>
    <t>2,5+3,5+5,0</t>
  </si>
  <si>
    <t>1,5+1,5+2,5+5,0</t>
  </si>
  <si>
    <t>1,5+1,5+3,5+5,0</t>
  </si>
  <si>
    <t>1,5+2,0+2,0+5,0</t>
  </si>
  <si>
    <t>1,5+2,0+2,5+5,0</t>
  </si>
  <si>
    <t>2,0+2,0+2,0+5,0</t>
  </si>
  <si>
    <t>2,0+5,0+5,0</t>
  </si>
  <si>
    <t>3,5+3,5+5,0</t>
  </si>
  <si>
    <t>2,0+2,0+2,5+5,0</t>
  </si>
  <si>
    <t>2,0+2,0+3,5+5,0</t>
  </si>
  <si>
    <t>2,0+2,5+2,5+5,0</t>
  </si>
  <si>
    <t>2,5+2,5+2,5+5,0</t>
  </si>
  <si>
    <t>3,5+5,0+5,0</t>
  </si>
  <si>
    <t>5,0+5,0+5,0</t>
  </si>
  <si>
    <t>2,0+2,0+5,0+5,0</t>
  </si>
  <si>
    <t>2,0+2,5+3,5+5,0</t>
  </si>
  <si>
    <t>2,0+2,5+5,0+5,0</t>
  </si>
  <si>
    <t>2,0+3,5+3,5+5,0</t>
  </si>
  <si>
    <t>2,5+2,5+3,5+5,0</t>
  </si>
  <si>
    <t>2,5+2,5+5,0+5,0</t>
  </si>
  <si>
    <t>2,5+3,5+3,5+5,0</t>
  </si>
  <si>
    <t>3,5+3,5+3,5+5,0</t>
  </si>
  <si>
    <t>2,0+2,0+2,0+2,0+5,0</t>
  </si>
  <si>
    <t>2,0+2,0+2,0+2,5+5,0</t>
  </si>
  <si>
    <t>2,0+2,0+2,5+2,5+5,0</t>
  </si>
  <si>
    <t>2,0+2,0+2,5+3,5+5,0</t>
  </si>
  <si>
    <t>2,0+2,5+2,5+2,5+5,0</t>
  </si>
  <si>
    <t>2,5+2,5+2,5+2,5+5,0</t>
  </si>
  <si>
    <t>2,5+7,0</t>
  </si>
  <si>
    <t>3,5+7,0</t>
  </si>
  <si>
    <t>5,0+7,0</t>
  </si>
  <si>
    <t>2,0+2,0+7,0</t>
  </si>
  <si>
    <t>2,0+2,5+7,0</t>
  </si>
  <si>
    <t>2,0+3,5+7,0</t>
  </si>
  <si>
    <t>2,5+2,5+7,0</t>
  </si>
  <si>
    <t>2,0+2,0+2,0+7,0</t>
  </si>
  <si>
    <t>7,0+7,0</t>
  </si>
  <si>
    <t>2,0+5,0+7,0</t>
  </si>
  <si>
    <t>3,5+3,5+7,0</t>
  </si>
  <si>
    <t>3,5+5,0+7,0</t>
  </si>
  <si>
    <t>2,0+2,0+2,5+7,0</t>
  </si>
  <si>
    <t>2,0+2,0+3,5+7,0</t>
  </si>
  <si>
    <t>2,0+2,5+2,5+7,0</t>
  </si>
  <si>
    <t>2,0+2,5+3,5+7,0</t>
  </si>
  <si>
    <t>2,5+2,5+2,5+7,0</t>
  </si>
  <si>
    <t>2,5+2,5+3,5+7,0</t>
  </si>
  <si>
    <t>2,0+2,0+2,0+2,0+7,0</t>
  </si>
  <si>
    <t>2,0+2,0+2,0+2,5+7,0</t>
  </si>
  <si>
    <t>4AMW81U4RAA</t>
  </si>
  <si>
    <t>5AMW125U4RTA</t>
  </si>
  <si>
    <t>2,5+2,5+3,5+3,5+3,5</t>
  </si>
  <si>
    <t>2,5+5,0+5,0</t>
  </si>
  <si>
    <t>2,5+3,5+7,0</t>
  </si>
  <si>
    <t>2,5+5,0+7,0</t>
  </si>
  <si>
    <t>2,0+2,0+5,0+7,0</t>
  </si>
  <si>
    <t>2,0+3,5+3,5+7,0</t>
  </si>
  <si>
    <t>2,5+2,5+5,0+7,0</t>
  </si>
  <si>
    <t>2,5+3,5+3,5+7,0</t>
  </si>
  <si>
    <t>Tableau de combinaison</t>
  </si>
  <si>
    <t xml:space="preserve">Gamme en fin de vie qui ne sera pas remplacé. </t>
  </si>
  <si>
    <t>Cooling Capacity</t>
  </si>
  <si>
    <t>Heating Capacity</t>
  </si>
  <si>
    <t>Total Capacity (W)</t>
  </si>
  <si>
    <t>Power Input(W)</t>
  </si>
  <si>
    <t>Pdc(w)</t>
  </si>
  <si>
    <t>SEER</t>
  </si>
  <si>
    <t>Qce</t>
  </si>
  <si>
    <t>Pdh(W)</t>
  </si>
  <si>
    <t>SCOP</t>
  </si>
  <si>
    <t>Qhe</t>
  </si>
  <si>
    <t>1.5+5.0</t>
  </si>
  <si>
    <t>A +</t>
  </si>
  <si>
    <t>2.0+3.5</t>
  </si>
  <si>
    <t>2.0+5.0</t>
  </si>
  <si>
    <t>2.5+2.5</t>
  </si>
  <si>
    <t>2.5+3.5</t>
  </si>
  <si>
    <t>2.5+5.0</t>
  </si>
  <si>
    <t>3.5+3.5</t>
  </si>
  <si>
    <t>3.5+5.0</t>
  </si>
  <si>
    <t>5.0+5.0</t>
  </si>
  <si>
    <t>1.5+1.5+3.5</t>
  </si>
  <si>
    <t>1.5+1.5+5.0</t>
  </si>
  <si>
    <t>1.5+2.0+3.5</t>
  </si>
  <si>
    <t>1.5+2.0+5.0</t>
  </si>
  <si>
    <t>1.5+2.5+2.5</t>
  </si>
  <si>
    <t>1.5+2.5+3.5</t>
  </si>
  <si>
    <t>1.5+2.5+5.0</t>
  </si>
  <si>
    <t>1.5+3.5+3.5</t>
  </si>
  <si>
    <t>1.5+3.5+5.0</t>
  </si>
  <si>
    <t>1.5+5.0+5.0</t>
  </si>
  <si>
    <t>2.0+2.0+2.0</t>
  </si>
  <si>
    <t>2.0+2.0+2.5</t>
  </si>
  <si>
    <t>2.0+2.0+3.5</t>
  </si>
  <si>
    <t>2.0+2.0+5.0</t>
  </si>
  <si>
    <t>2.0+2.5+2.5</t>
  </si>
  <si>
    <t>2.0+2.5+3.5</t>
  </si>
  <si>
    <t>2.0+2.5+5.0</t>
  </si>
  <si>
    <t>2.0+3.5+3.5</t>
  </si>
  <si>
    <t>2.0+3.5+5.0</t>
  </si>
  <si>
    <t>2.5+2.5+2.5</t>
  </si>
  <si>
    <t>2.5+2.5+3.5</t>
  </si>
  <si>
    <t>2.5+2.5+5.0</t>
  </si>
  <si>
    <t>2.5+3.5+3.5</t>
  </si>
  <si>
    <t>2.5+3.5+5.0</t>
  </si>
  <si>
    <t>3.5+3.5+3.5</t>
  </si>
  <si>
    <t>1.5+1.5+1.5+2.0</t>
  </si>
  <si>
    <t>1.5+1.5+2.0+2.0</t>
  </si>
  <si>
    <t>1.5+1.5+2.0+2.5</t>
  </si>
  <si>
    <t>1.5+1.5+2.0+3.5</t>
  </si>
  <si>
    <t>1.5+1.5+2.0+5.0</t>
  </si>
  <si>
    <t>1.5+1.5+2.5+2.5</t>
  </si>
  <si>
    <t>1.5+1.5+2.5+3.5</t>
  </si>
  <si>
    <t>1.5+1.5+2.5+5.0</t>
  </si>
  <si>
    <t>1.5+1.5+3.5+3.5</t>
  </si>
  <si>
    <t>1.5+1.5+3.5+5.0</t>
  </si>
  <si>
    <t>1.5+2.0+2.0+2.0</t>
  </si>
  <si>
    <t>1.5+2.0+2.0+2.5</t>
  </si>
  <si>
    <t>1.5+2.0+2.0+3.5</t>
  </si>
  <si>
    <t>1.5+2.0+2.0+5.0</t>
  </si>
  <si>
    <t>1.5+2.0+2.5+2.5</t>
  </si>
  <si>
    <t>1.5+2.0+2.5+3.5</t>
  </si>
  <si>
    <t>1.5+2.0+2.5+5.0</t>
  </si>
  <si>
    <t>1.5+2.5+2.5+2.5</t>
  </si>
  <si>
    <t>1.5+2.5+2.5+3.5</t>
  </si>
  <si>
    <t>1.5+2.5+3.5+3.5</t>
  </si>
  <si>
    <t>2.0+2.0+2.0+2.0</t>
  </si>
  <si>
    <t>2.0+2.0+2.0+2.5</t>
  </si>
  <si>
    <t>2.0+2.0+2.0+3.5</t>
  </si>
  <si>
    <t>2.0+2.0+2.0+5.0</t>
  </si>
  <si>
    <t>2.0+2.0+2.5+2.5</t>
  </si>
  <si>
    <t>2.0+2.0+2.5+3.5</t>
  </si>
  <si>
    <t>2.0+2.0+2.5+5.0</t>
  </si>
  <si>
    <t>2.0+2.0+3.5+3.5</t>
  </si>
  <si>
    <t>2.0+2.5+2.5+2.5</t>
  </si>
  <si>
    <t>2.0+2.5+2.5+3.5</t>
  </si>
  <si>
    <t>2.0+2.5+3.5+3.5</t>
  </si>
  <si>
    <t>2.5+2.5+2.5+2.5</t>
  </si>
  <si>
    <t>2.5+2.5+2.5+3.5</t>
  </si>
  <si>
    <t>Gamme en fin de vie qui sera remplacé par 4AMW81U4RJC (voir ci après)</t>
  </si>
  <si>
    <t xml:space="preserve">/!\ Gamme qui n'est pas encore commercialisée. Sa commercialisation débutera quand la référence 4AMW81U4RAA sera arrêté. </t>
  </si>
  <si>
    <t>Combinaisons Unités Intérieures</t>
  </si>
  <si>
    <t>Modèle</t>
  </si>
  <si>
    <t xml:space="preserve"> Pdh(W)
Climat moyen</t>
  </si>
  <si>
    <t>SCOP
Climat moyen</t>
  </si>
  <si>
    <t>Classe
Climat moyen</t>
  </si>
  <si>
    <t>Qhe
Climat moyen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</si>
</sst>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_);[Red]\(0\)"/>
    <numFmt numFmtId="166" formatCode="0.0_);[Red]\(0.0\)"/>
    <numFmt numFmtId="167" formatCode="0.00_);[Red]\(0.00\)"/>
    <numFmt numFmtId="168" formatCode="0_ "/>
    <numFmt numFmtId="169" formatCode="0.00_ "/>
  </numFmts>
  <fonts count="13">
    <font>
      <sz val="12"/>
      <name val="宋体"/>
      <family val="3"/>
      <charset val="134"/>
    </font>
    <font>
      <b/>
      <sz val="12"/>
      <name val="Arial"/>
      <family val="2"/>
    </font>
    <font>
      <sz val="9"/>
      <name val="宋体"/>
      <family val="3"/>
      <charset val="134"/>
    </font>
    <font>
      <sz val="7"/>
      <name val="Arial"/>
      <family val="2"/>
    </font>
    <font>
      <b/>
      <sz val="7"/>
      <name val="Arial"/>
      <family val="2"/>
    </font>
    <font>
      <sz val="12"/>
      <name val="宋体"/>
      <family val="3"/>
      <charset val="134"/>
    </font>
    <font>
      <b/>
      <sz val="2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name val="宋体"/>
      <family val="2"/>
      <charset val="134"/>
    </font>
    <font>
      <b/>
      <sz val="12"/>
      <color theme="1"/>
      <name val="Arial"/>
      <family val="2"/>
    </font>
    <font>
      <sz val="6"/>
      <color theme="1"/>
      <name val="Verdana"/>
      <family val="2"/>
    </font>
    <font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0" fontId="5" fillId="0" borderId="0"/>
  </cellStyleXfs>
  <cellXfs count="12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4" fillId="2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/>
    </xf>
    <xf numFmtId="167" fontId="8" fillId="5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1" fillId="3" borderId="1" xfId="0" quotePrefix="1" applyFont="1" applyFill="1" applyBorder="1" applyAlignment="1">
      <alignment horizontal="left" vertical="center"/>
    </xf>
    <xf numFmtId="168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9" fontId="7" fillId="4" borderId="1" xfId="0" applyNumberFormat="1" applyFont="1" applyFill="1" applyBorder="1" applyAlignment="1">
      <alignment horizontal="center" vertical="center"/>
    </xf>
    <xf numFmtId="168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167" fontId="7" fillId="5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167" fontId="7" fillId="4" borderId="1" xfId="0" applyNumberFormat="1" applyFont="1" applyFill="1" applyBorder="1" applyAlignment="1">
      <alignment horizontal="center" vertical="center"/>
    </xf>
    <xf numFmtId="16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168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9" fontId="3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169" fontId="3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7" fontId="3" fillId="2" borderId="5" xfId="0" applyNumberFormat="1" applyFont="1" applyFill="1" applyBorder="1" applyAlignment="1">
      <alignment horizontal="center" vertical="center"/>
    </xf>
    <xf numFmtId="168" fontId="3" fillId="2" borderId="5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68" fontId="3" fillId="2" borderId="6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5" fontId="3" fillId="2" borderId="1" xfId="0" quotePrefix="1" applyNumberFormat="1" applyFont="1" applyFill="1" applyBorder="1" applyAlignment="1">
      <alignment horizontal="center" vertical="center"/>
    </xf>
    <xf numFmtId="167" fontId="3" fillId="2" borderId="1" xfId="0" quotePrefix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/>
    </xf>
    <xf numFmtId="0" fontId="3" fillId="6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165" fontId="0" fillId="2" borderId="0" xfId="0" applyNumberFormat="1" applyFont="1" applyFill="1" applyAlignment="1">
      <alignment horizontal="center"/>
    </xf>
    <xf numFmtId="0" fontId="0" fillId="2" borderId="1" xfId="0" applyFont="1" applyFill="1" applyBorder="1" applyAlignment="1">
      <alignment horizontal="center"/>
    </xf>
  </cellXfs>
  <cellStyles count="4">
    <cellStyle name="Normal" xfId="0" builtinId="0"/>
    <cellStyle name="Pourcentage" xfId="2" builtinId="5"/>
    <cellStyle name="常规 3" xfId="3" xr:uid="{F02805C0-C420-4469-898F-174F40D546F0}"/>
    <cellStyle name="常规 4" xfId="1" xr:uid="{1BA61AAB-FA3C-4B45-B8F1-93E6C911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61B7-42E0-4FF2-9702-B2243DE547F1}">
  <sheetPr>
    <pageSetUpPr fitToPage="1"/>
  </sheetPr>
  <dimension ref="A1:AO419"/>
  <sheetViews>
    <sheetView tabSelected="1" zoomScale="115" zoomScaleNormal="115" workbookViewId="0">
      <selection activeCell="S404" sqref="S404"/>
    </sheetView>
  </sheetViews>
  <sheetFormatPr baseColWidth="10" defaultColWidth="0" defaultRowHeight="14.25" zeroHeight="1"/>
  <cols>
    <col min="1" max="1" width="9" style="124" customWidth="1"/>
    <col min="2" max="2" width="17.125" style="124" customWidth="1"/>
    <col min="3" max="18" width="8.625" style="124" customWidth="1"/>
    <col min="19" max="19" width="8.5" style="124" customWidth="1"/>
    <col min="20" max="20" width="1.875" style="124" customWidth="1"/>
    <col min="21" max="38" width="9" style="124" customWidth="1"/>
    <col min="39" max="41" width="0" style="124" hidden="1"/>
    <col min="42" max="16384" width="9" style="124" hidden="1"/>
  </cols>
  <sheetData>
    <row r="1" spans="1:37" ht="26.25">
      <c r="A1" s="77" t="s">
        <v>379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37" ht="15.75">
      <c r="A2" s="49" t="s">
        <v>219</v>
      </c>
      <c r="B2" s="49"/>
      <c r="C2" s="82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37">
      <c r="A3" s="51" t="s">
        <v>462</v>
      </c>
      <c r="B3" s="52" t="s">
        <v>461</v>
      </c>
      <c r="C3" s="51" t="s">
        <v>227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78"/>
      <c r="U3" s="53" t="s">
        <v>226</v>
      </c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</row>
    <row r="4" spans="1:37">
      <c r="A4" s="51"/>
      <c r="B4" s="52"/>
      <c r="C4" s="1" t="s">
        <v>5</v>
      </c>
      <c r="D4" s="1" t="s">
        <v>6</v>
      </c>
      <c r="E4" s="1" t="s">
        <v>7</v>
      </c>
      <c r="F4" s="1" t="s">
        <v>8</v>
      </c>
      <c r="G4" s="1" t="s">
        <v>47</v>
      </c>
      <c r="H4" s="51" t="s">
        <v>228</v>
      </c>
      <c r="I4" s="51"/>
      <c r="J4" s="51"/>
      <c r="K4" s="51" t="s">
        <v>229</v>
      </c>
      <c r="L4" s="51"/>
      <c r="M4" s="51"/>
      <c r="N4" s="1" t="s">
        <v>11</v>
      </c>
      <c r="O4" s="56" t="s">
        <v>12</v>
      </c>
      <c r="P4" s="51" t="s">
        <v>13</v>
      </c>
      <c r="Q4" s="56" t="s">
        <v>14</v>
      </c>
      <c r="R4" s="51" t="s">
        <v>15</v>
      </c>
      <c r="S4" s="51" t="s">
        <v>16</v>
      </c>
      <c r="T4" s="78"/>
      <c r="U4" s="32" t="s">
        <v>5</v>
      </c>
      <c r="V4" s="32" t="s">
        <v>6</v>
      </c>
      <c r="W4" s="32" t="s">
        <v>7</v>
      </c>
      <c r="X4" s="32" t="s">
        <v>8</v>
      </c>
      <c r="Y4" s="1" t="s">
        <v>47</v>
      </c>
      <c r="Z4" s="59" t="s">
        <v>228</v>
      </c>
      <c r="AA4" s="59"/>
      <c r="AB4" s="59"/>
      <c r="AC4" s="59" t="s">
        <v>229</v>
      </c>
      <c r="AD4" s="59"/>
      <c r="AE4" s="59"/>
      <c r="AF4" s="33" t="s">
        <v>17</v>
      </c>
      <c r="AG4" s="60" t="s">
        <v>12</v>
      </c>
      <c r="AH4" s="79" t="s">
        <v>463</v>
      </c>
      <c r="AI4" s="60" t="s">
        <v>464</v>
      </c>
      <c r="AJ4" s="52" t="s">
        <v>465</v>
      </c>
      <c r="AK4" s="52" t="s">
        <v>466</v>
      </c>
    </row>
    <row r="5" spans="1:37">
      <c r="A5" s="1"/>
      <c r="B5" s="30"/>
      <c r="C5" s="1" t="s">
        <v>18</v>
      </c>
      <c r="D5" s="1" t="s">
        <v>18</v>
      </c>
      <c r="E5" s="1" t="s">
        <v>18</v>
      </c>
      <c r="F5" s="1" t="s">
        <v>18</v>
      </c>
      <c r="G5" s="3" t="s">
        <v>18</v>
      </c>
      <c r="H5" s="1" t="s">
        <v>19</v>
      </c>
      <c r="I5" s="1" t="s">
        <v>20</v>
      </c>
      <c r="J5" s="1" t="s">
        <v>21</v>
      </c>
      <c r="K5" s="1" t="s">
        <v>19</v>
      </c>
      <c r="L5" s="1" t="s">
        <v>20</v>
      </c>
      <c r="M5" s="1" t="s">
        <v>22</v>
      </c>
      <c r="N5" s="1" t="s">
        <v>23</v>
      </c>
      <c r="O5" s="57"/>
      <c r="P5" s="51"/>
      <c r="Q5" s="56"/>
      <c r="R5" s="51"/>
      <c r="S5" s="51"/>
      <c r="T5" s="78"/>
      <c r="U5" s="32" t="s">
        <v>18</v>
      </c>
      <c r="V5" s="32" t="s">
        <v>18</v>
      </c>
      <c r="W5" s="32" t="s">
        <v>18</v>
      </c>
      <c r="X5" s="32" t="s">
        <v>18</v>
      </c>
      <c r="Y5" s="3" t="s">
        <v>18</v>
      </c>
      <c r="Z5" s="1" t="s">
        <v>19</v>
      </c>
      <c r="AA5" s="1" t="s">
        <v>20</v>
      </c>
      <c r="AB5" s="1" t="s">
        <v>21</v>
      </c>
      <c r="AC5" s="1" t="s">
        <v>19</v>
      </c>
      <c r="AD5" s="1" t="s">
        <v>20</v>
      </c>
      <c r="AE5" s="1" t="s">
        <v>21</v>
      </c>
      <c r="AF5" s="33" t="s">
        <v>23</v>
      </c>
      <c r="AG5" s="60"/>
      <c r="AH5" s="59"/>
      <c r="AI5" s="60"/>
      <c r="AJ5" s="51"/>
      <c r="AK5" s="51"/>
    </row>
    <row r="6" spans="1:37">
      <c r="A6" s="80" t="s">
        <v>24</v>
      </c>
      <c r="B6" s="34">
        <v>2.5</v>
      </c>
      <c r="C6" s="34">
        <v>2500</v>
      </c>
      <c r="D6" s="34"/>
      <c r="E6" s="34"/>
      <c r="F6" s="1"/>
      <c r="G6" s="1"/>
      <c r="H6" s="34">
        <f t="shared" ref="H6:H8" si="0">C6+D6</f>
        <v>2500</v>
      </c>
      <c r="I6" s="34">
        <v>1000</v>
      </c>
      <c r="J6" s="34">
        <v>3200</v>
      </c>
      <c r="K6" s="34">
        <v>700</v>
      </c>
      <c r="L6" s="34">
        <v>330</v>
      </c>
      <c r="M6" s="34">
        <v>1500</v>
      </c>
      <c r="N6" s="81">
        <f t="shared" ref="N6:N8" si="1">H6/K6</f>
        <v>3.5714285714285716</v>
      </c>
      <c r="O6" s="40">
        <f>K6/230/0.99</f>
        <v>3.0742204655248138</v>
      </c>
      <c r="P6" s="34">
        <f t="shared" ref="P6:P8" si="2">H6</f>
        <v>2500</v>
      </c>
      <c r="Q6" s="36">
        <v>7</v>
      </c>
      <c r="R6" s="34" t="s">
        <v>25</v>
      </c>
      <c r="S6" s="37">
        <f t="shared" ref="S6:S8" si="3">P6*350/Q6/1000</f>
        <v>125</v>
      </c>
      <c r="T6" s="78"/>
      <c r="U6" s="39">
        <v>3000</v>
      </c>
      <c r="V6" s="39"/>
      <c r="W6" s="39"/>
      <c r="X6" s="39"/>
      <c r="Y6" s="39"/>
      <c r="Z6" s="39">
        <f t="shared" ref="Z6:Z7" si="4">SUM(U6:X6)</f>
        <v>3000</v>
      </c>
      <c r="AA6" s="34">
        <v>1000</v>
      </c>
      <c r="AB6" s="34">
        <v>3500</v>
      </c>
      <c r="AC6" s="34">
        <v>800</v>
      </c>
      <c r="AD6" s="34">
        <v>200</v>
      </c>
      <c r="AE6" s="37">
        <v>1500</v>
      </c>
      <c r="AF6" s="36">
        <f t="shared" ref="AF6:AF8" si="5">Z6/AC6</f>
        <v>3.75</v>
      </c>
      <c r="AG6" s="40">
        <f t="shared" ref="AG6:AG8" si="6">AC6/230/0.99</f>
        <v>3.5133948177426437</v>
      </c>
      <c r="AH6" s="37">
        <v>2500</v>
      </c>
      <c r="AI6" s="36">
        <v>4</v>
      </c>
      <c r="AJ6" s="34" t="s">
        <v>26</v>
      </c>
      <c r="AK6" s="37">
        <f t="shared" ref="AK6:AK8" si="7">AH6*1400/AI6/1000</f>
        <v>875</v>
      </c>
    </row>
    <row r="7" spans="1:37">
      <c r="A7" s="80"/>
      <c r="B7" s="34">
        <v>3.5</v>
      </c>
      <c r="C7" s="34">
        <v>3500</v>
      </c>
      <c r="D7" s="34"/>
      <c r="E7" s="34"/>
      <c r="F7" s="1"/>
      <c r="G7" s="1"/>
      <c r="H7" s="34">
        <f t="shared" si="0"/>
        <v>3500</v>
      </c>
      <c r="I7" s="34">
        <v>1000</v>
      </c>
      <c r="J7" s="34">
        <v>3800</v>
      </c>
      <c r="K7" s="34">
        <v>1000</v>
      </c>
      <c r="L7" s="34">
        <v>330</v>
      </c>
      <c r="M7" s="34">
        <v>1500</v>
      </c>
      <c r="N7" s="81">
        <f t="shared" si="1"/>
        <v>3.5</v>
      </c>
      <c r="O7" s="40">
        <f t="shared" ref="O7:O8" si="8">K7/230/0.99</f>
        <v>4.391743522178305</v>
      </c>
      <c r="P7" s="34">
        <f t="shared" si="2"/>
        <v>3500</v>
      </c>
      <c r="Q7" s="36">
        <v>7.1</v>
      </c>
      <c r="R7" s="34" t="s">
        <v>25</v>
      </c>
      <c r="S7" s="37">
        <f t="shared" si="3"/>
        <v>172.53521126760566</v>
      </c>
      <c r="T7" s="78"/>
      <c r="U7" s="39">
        <v>4000</v>
      </c>
      <c r="V7" s="39"/>
      <c r="W7" s="39"/>
      <c r="X7" s="39"/>
      <c r="Y7" s="39"/>
      <c r="Z7" s="39">
        <f t="shared" si="4"/>
        <v>4000</v>
      </c>
      <c r="AA7" s="34">
        <v>1000</v>
      </c>
      <c r="AB7" s="34">
        <v>4500</v>
      </c>
      <c r="AC7" s="34">
        <v>1000</v>
      </c>
      <c r="AD7" s="34">
        <v>200</v>
      </c>
      <c r="AE7" s="37">
        <v>1500</v>
      </c>
      <c r="AF7" s="36">
        <f t="shared" si="5"/>
        <v>4</v>
      </c>
      <c r="AG7" s="40">
        <f t="shared" si="6"/>
        <v>4.391743522178305</v>
      </c>
      <c r="AH7" s="37">
        <v>2500</v>
      </c>
      <c r="AI7" s="36">
        <v>4</v>
      </c>
      <c r="AJ7" s="34" t="s">
        <v>26</v>
      </c>
      <c r="AK7" s="37">
        <f t="shared" si="7"/>
        <v>875</v>
      </c>
    </row>
    <row r="8" spans="1:37">
      <c r="A8" s="80"/>
      <c r="B8" s="34" t="s">
        <v>230</v>
      </c>
      <c r="C8" s="34">
        <v>1550</v>
      </c>
      <c r="D8" s="34">
        <v>1550</v>
      </c>
      <c r="E8" s="34"/>
      <c r="F8" s="1"/>
      <c r="G8" s="1"/>
      <c r="H8" s="34">
        <f t="shared" si="0"/>
        <v>3100</v>
      </c>
      <c r="I8" s="34">
        <v>1000</v>
      </c>
      <c r="J8" s="34">
        <v>3800</v>
      </c>
      <c r="K8" s="34">
        <v>770</v>
      </c>
      <c r="L8" s="34">
        <v>330</v>
      </c>
      <c r="M8" s="34">
        <v>2300</v>
      </c>
      <c r="N8" s="81">
        <f t="shared" si="1"/>
        <v>4.0259740259740262</v>
      </c>
      <c r="O8" s="40">
        <f t="shared" si="8"/>
        <v>3.381642512077295</v>
      </c>
      <c r="P8" s="34">
        <f t="shared" si="2"/>
        <v>3100</v>
      </c>
      <c r="Q8" s="36">
        <v>7.7</v>
      </c>
      <c r="R8" s="34" t="s">
        <v>25</v>
      </c>
      <c r="S8" s="37">
        <f t="shared" si="3"/>
        <v>140.90909090909091</v>
      </c>
      <c r="T8" s="78"/>
      <c r="U8" s="39">
        <v>1700</v>
      </c>
      <c r="V8" s="39">
        <v>1700</v>
      </c>
      <c r="W8" s="39"/>
      <c r="X8" s="39"/>
      <c r="Y8" s="39"/>
      <c r="Z8" s="39">
        <f>SUM(U8:X8)</f>
        <v>3400</v>
      </c>
      <c r="AA8" s="34">
        <v>1000</v>
      </c>
      <c r="AB8" s="34">
        <v>4250</v>
      </c>
      <c r="AC8" s="34">
        <v>830</v>
      </c>
      <c r="AD8" s="34">
        <v>200</v>
      </c>
      <c r="AE8" s="37">
        <v>2000</v>
      </c>
      <c r="AF8" s="36">
        <f t="shared" si="5"/>
        <v>4.096385542168675</v>
      </c>
      <c r="AG8" s="40">
        <f t="shared" si="6"/>
        <v>3.6451471234079929</v>
      </c>
      <c r="AH8" s="37">
        <v>3000</v>
      </c>
      <c r="AI8" s="36">
        <v>4.0999999999999996</v>
      </c>
      <c r="AJ8" s="34" t="s">
        <v>26</v>
      </c>
      <c r="AK8" s="37">
        <f t="shared" si="7"/>
        <v>1024.3902439024391</v>
      </c>
    </row>
    <row r="9" spans="1:37">
      <c r="A9" s="80"/>
      <c r="B9" s="34" t="s">
        <v>232</v>
      </c>
      <c r="C9" s="34">
        <v>1450</v>
      </c>
      <c r="D9" s="34">
        <v>2050</v>
      </c>
      <c r="E9" s="34"/>
      <c r="F9" s="34"/>
      <c r="G9" s="34"/>
      <c r="H9" s="34">
        <f t="shared" ref="H9:H14" si="9">C9+D9</f>
        <v>3500</v>
      </c>
      <c r="I9" s="34">
        <v>1000</v>
      </c>
      <c r="J9" s="34">
        <v>4500</v>
      </c>
      <c r="K9" s="34">
        <v>820</v>
      </c>
      <c r="L9" s="34">
        <v>330</v>
      </c>
      <c r="M9" s="34">
        <v>2300</v>
      </c>
      <c r="N9" s="81">
        <f t="shared" ref="N9:N14" si="10">H9/K9</f>
        <v>4.2682926829268295</v>
      </c>
      <c r="O9" s="40">
        <f t="shared" ref="O9:O14" si="11">K9/230/0.99</f>
        <v>3.6012296881862098</v>
      </c>
      <c r="P9" s="34">
        <f t="shared" ref="P9:P14" si="12">H9</f>
        <v>3500</v>
      </c>
      <c r="Q9" s="36">
        <v>7.8</v>
      </c>
      <c r="R9" s="34" t="s">
        <v>25</v>
      </c>
      <c r="S9" s="37">
        <f t="shared" ref="S9:S14" si="13">P9*350/Q9/1000</f>
        <v>157.05128205128207</v>
      </c>
      <c r="T9" s="42"/>
      <c r="U9" s="39">
        <v>1700</v>
      </c>
      <c r="V9" s="39">
        <v>2300</v>
      </c>
      <c r="W9" s="39"/>
      <c r="X9" s="39"/>
      <c r="Y9" s="39"/>
      <c r="Z9" s="39">
        <f>U9+V9</f>
        <v>4000</v>
      </c>
      <c r="AA9" s="34">
        <v>1000</v>
      </c>
      <c r="AB9" s="34">
        <v>5000</v>
      </c>
      <c r="AC9" s="34">
        <v>900</v>
      </c>
      <c r="AD9" s="34">
        <v>200</v>
      </c>
      <c r="AE9" s="37">
        <v>2300</v>
      </c>
      <c r="AF9" s="36">
        <f t="shared" ref="AF9:AF14" si="14">Z9/AC9</f>
        <v>4.4444444444444446</v>
      </c>
      <c r="AG9" s="40">
        <f t="shared" ref="AG9:AG14" si="15">AC9/230/0.99</f>
        <v>3.9525691699604746</v>
      </c>
      <c r="AH9" s="37">
        <v>3500</v>
      </c>
      <c r="AI9" s="36">
        <v>4.0999999999999996</v>
      </c>
      <c r="AJ9" s="34" t="s">
        <v>26</v>
      </c>
      <c r="AK9" s="37">
        <f t="shared" ref="AK9:AK14" si="16">AH9*1400/AI9/1000</f>
        <v>1195.1219512195123</v>
      </c>
    </row>
    <row r="10" spans="1:37">
      <c r="A10" s="80"/>
      <c r="B10" s="34" t="s">
        <v>242</v>
      </c>
      <c r="C10" s="34">
        <v>1250</v>
      </c>
      <c r="D10" s="34">
        <v>2250</v>
      </c>
      <c r="E10" s="34"/>
      <c r="F10" s="34"/>
      <c r="G10" s="34"/>
      <c r="H10" s="34">
        <f t="shared" si="9"/>
        <v>3500</v>
      </c>
      <c r="I10" s="34">
        <v>1000</v>
      </c>
      <c r="J10" s="34">
        <v>4500</v>
      </c>
      <c r="K10" s="34">
        <v>800</v>
      </c>
      <c r="L10" s="34">
        <v>330</v>
      </c>
      <c r="M10" s="34">
        <v>2300</v>
      </c>
      <c r="N10" s="81">
        <f t="shared" si="10"/>
        <v>4.375</v>
      </c>
      <c r="O10" s="40">
        <f t="shared" si="11"/>
        <v>3.5133948177426437</v>
      </c>
      <c r="P10" s="34">
        <f t="shared" si="12"/>
        <v>3500</v>
      </c>
      <c r="Q10" s="36">
        <v>8</v>
      </c>
      <c r="R10" s="34" t="s">
        <v>25</v>
      </c>
      <c r="S10" s="37">
        <f t="shared" si="13"/>
        <v>153.125</v>
      </c>
      <c r="T10" s="42"/>
      <c r="U10" s="39">
        <v>1600</v>
      </c>
      <c r="V10" s="39">
        <v>2400</v>
      </c>
      <c r="W10" s="39"/>
      <c r="X10" s="39"/>
      <c r="Y10" s="39"/>
      <c r="Z10" s="39">
        <f t="shared" ref="Z10:Z14" si="17">U10+V10</f>
        <v>4000</v>
      </c>
      <c r="AA10" s="34">
        <v>1000</v>
      </c>
      <c r="AB10" s="34">
        <v>5000</v>
      </c>
      <c r="AC10" s="34">
        <v>870</v>
      </c>
      <c r="AD10" s="39">
        <v>200</v>
      </c>
      <c r="AE10" s="37">
        <v>2300</v>
      </c>
      <c r="AF10" s="36">
        <f t="shared" si="14"/>
        <v>4.5977011494252871</v>
      </c>
      <c r="AG10" s="40">
        <f t="shared" si="15"/>
        <v>3.820816864295125</v>
      </c>
      <c r="AH10" s="37">
        <v>3500</v>
      </c>
      <c r="AI10" s="36">
        <v>4.0999999999999996</v>
      </c>
      <c r="AJ10" s="34" t="s">
        <v>26</v>
      </c>
      <c r="AK10" s="37">
        <f t="shared" si="16"/>
        <v>1195.1219512195123</v>
      </c>
    </row>
    <row r="11" spans="1:37">
      <c r="A11" s="80"/>
      <c r="B11" s="34" t="s">
        <v>265</v>
      </c>
      <c r="C11" s="34">
        <v>1030</v>
      </c>
      <c r="D11" s="34">
        <v>2470</v>
      </c>
      <c r="E11" s="34"/>
      <c r="F11" s="34"/>
      <c r="G11" s="34"/>
      <c r="H11" s="34">
        <f>C11+D11</f>
        <v>3500</v>
      </c>
      <c r="I11" s="34">
        <v>1000</v>
      </c>
      <c r="J11" s="34">
        <v>4500</v>
      </c>
      <c r="K11" s="34">
        <v>790</v>
      </c>
      <c r="L11" s="34">
        <v>330</v>
      </c>
      <c r="M11" s="34">
        <v>2300</v>
      </c>
      <c r="N11" s="81">
        <f t="shared" si="10"/>
        <v>4.4303797468354427</v>
      </c>
      <c r="O11" s="40">
        <f t="shared" si="11"/>
        <v>3.4694773825208611</v>
      </c>
      <c r="P11" s="34">
        <f t="shared" si="12"/>
        <v>3500</v>
      </c>
      <c r="Q11" s="36">
        <v>8</v>
      </c>
      <c r="R11" s="34" t="s">
        <v>25</v>
      </c>
      <c r="S11" s="37">
        <f t="shared" si="13"/>
        <v>153.125</v>
      </c>
      <c r="T11" s="42"/>
      <c r="U11" s="39">
        <v>1500</v>
      </c>
      <c r="V11" s="39">
        <v>2500</v>
      </c>
      <c r="W11" s="39"/>
      <c r="X11" s="39"/>
      <c r="Y11" s="39"/>
      <c r="Z11" s="39">
        <f t="shared" si="17"/>
        <v>4000</v>
      </c>
      <c r="AA11" s="34">
        <v>1000</v>
      </c>
      <c r="AB11" s="34">
        <v>5000</v>
      </c>
      <c r="AC11" s="34">
        <v>850</v>
      </c>
      <c r="AD11" s="34">
        <v>200</v>
      </c>
      <c r="AE11" s="37">
        <v>2300</v>
      </c>
      <c r="AF11" s="36">
        <f t="shared" si="14"/>
        <v>4.7058823529411766</v>
      </c>
      <c r="AG11" s="40">
        <f t="shared" si="15"/>
        <v>3.7329819938515589</v>
      </c>
      <c r="AH11" s="37">
        <v>3500</v>
      </c>
      <c r="AI11" s="36">
        <v>4.3</v>
      </c>
      <c r="AJ11" s="34" t="s">
        <v>26</v>
      </c>
      <c r="AK11" s="37">
        <f t="shared" si="16"/>
        <v>1139.5348837209301</v>
      </c>
    </row>
    <row r="12" spans="1:37">
      <c r="A12" s="80"/>
      <c r="B12" s="34" t="s">
        <v>233</v>
      </c>
      <c r="C12" s="34">
        <v>1750</v>
      </c>
      <c r="D12" s="34">
        <v>1750</v>
      </c>
      <c r="E12" s="34"/>
      <c r="F12" s="34"/>
      <c r="G12" s="34"/>
      <c r="H12" s="34">
        <f t="shared" si="9"/>
        <v>3500</v>
      </c>
      <c r="I12" s="34">
        <v>1000</v>
      </c>
      <c r="J12" s="34">
        <v>4500</v>
      </c>
      <c r="K12" s="34">
        <v>790</v>
      </c>
      <c r="L12" s="34">
        <v>330</v>
      </c>
      <c r="M12" s="34">
        <v>2300</v>
      </c>
      <c r="N12" s="81">
        <f t="shared" si="10"/>
        <v>4.4303797468354427</v>
      </c>
      <c r="O12" s="40">
        <f t="shared" si="11"/>
        <v>3.4694773825208611</v>
      </c>
      <c r="P12" s="34">
        <f t="shared" si="12"/>
        <v>3500</v>
      </c>
      <c r="Q12" s="36">
        <v>8</v>
      </c>
      <c r="R12" s="34" t="s">
        <v>25</v>
      </c>
      <c r="S12" s="37">
        <f t="shared" si="13"/>
        <v>153.125</v>
      </c>
      <c r="T12" s="42"/>
      <c r="U12" s="39">
        <v>2000</v>
      </c>
      <c r="V12" s="39">
        <v>2000</v>
      </c>
      <c r="W12" s="39"/>
      <c r="X12" s="39"/>
      <c r="Y12" s="39"/>
      <c r="Z12" s="39">
        <f t="shared" si="17"/>
        <v>4000</v>
      </c>
      <c r="AA12" s="34">
        <v>1000</v>
      </c>
      <c r="AB12" s="34">
        <v>5000</v>
      </c>
      <c r="AC12" s="34">
        <v>870</v>
      </c>
      <c r="AD12" s="34">
        <v>200</v>
      </c>
      <c r="AE12" s="37">
        <v>2300</v>
      </c>
      <c r="AF12" s="36">
        <f t="shared" si="14"/>
        <v>4.5977011494252871</v>
      </c>
      <c r="AG12" s="40">
        <f t="shared" si="15"/>
        <v>3.820816864295125</v>
      </c>
      <c r="AH12" s="37">
        <v>3500</v>
      </c>
      <c r="AI12" s="36">
        <v>4.0999999999999996</v>
      </c>
      <c r="AJ12" s="34" t="s">
        <v>26</v>
      </c>
      <c r="AK12" s="37">
        <f t="shared" si="16"/>
        <v>1195.1219512195123</v>
      </c>
    </row>
    <row r="13" spans="1:37">
      <c r="A13" s="80"/>
      <c r="B13" s="34" t="s">
        <v>243</v>
      </c>
      <c r="C13" s="34">
        <v>1650</v>
      </c>
      <c r="D13" s="34">
        <v>1850</v>
      </c>
      <c r="E13" s="34"/>
      <c r="F13" s="34"/>
      <c r="G13" s="34"/>
      <c r="H13" s="34">
        <f t="shared" si="9"/>
        <v>3500</v>
      </c>
      <c r="I13" s="34">
        <v>1000</v>
      </c>
      <c r="J13" s="34">
        <v>4500</v>
      </c>
      <c r="K13" s="34">
        <v>780</v>
      </c>
      <c r="L13" s="34">
        <v>330</v>
      </c>
      <c r="M13" s="34">
        <v>2300</v>
      </c>
      <c r="N13" s="81">
        <f t="shared" si="10"/>
        <v>4.4871794871794872</v>
      </c>
      <c r="O13" s="40">
        <f t="shared" si="11"/>
        <v>3.4255599472990776</v>
      </c>
      <c r="P13" s="34">
        <f t="shared" si="12"/>
        <v>3500</v>
      </c>
      <c r="Q13" s="36">
        <v>8</v>
      </c>
      <c r="R13" s="34" t="s">
        <v>25</v>
      </c>
      <c r="S13" s="37">
        <f t="shared" si="13"/>
        <v>153.125</v>
      </c>
      <c r="T13" s="42"/>
      <c r="U13" s="39">
        <v>1800</v>
      </c>
      <c r="V13" s="39">
        <v>2200</v>
      </c>
      <c r="W13" s="39"/>
      <c r="X13" s="39"/>
      <c r="Y13" s="39"/>
      <c r="Z13" s="39">
        <f t="shared" si="17"/>
        <v>4000</v>
      </c>
      <c r="AA13" s="34">
        <v>1000</v>
      </c>
      <c r="AB13" s="34">
        <v>5000</v>
      </c>
      <c r="AC13" s="34">
        <v>850</v>
      </c>
      <c r="AD13" s="34">
        <v>200</v>
      </c>
      <c r="AE13" s="37">
        <v>2300</v>
      </c>
      <c r="AF13" s="36">
        <f t="shared" si="14"/>
        <v>4.7058823529411766</v>
      </c>
      <c r="AG13" s="40">
        <f t="shared" si="15"/>
        <v>3.7329819938515589</v>
      </c>
      <c r="AH13" s="37">
        <v>3500</v>
      </c>
      <c r="AI13" s="36">
        <v>4.3</v>
      </c>
      <c r="AJ13" s="34" t="s">
        <v>26</v>
      </c>
      <c r="AK13" s="37">
        <f t="shared" si="16"/>
        <v>1139.5348837209301</v>
      </c>
    </row>
    <row r="14" spans="1:37">
      <c r="A14" s="80"/>
      <c r="B14" s="34" t="s">
        <v>244</v>
      </c>
      <c r="C14" s="34">
        <v>1750</v>
      </c>
      <c r="D14" s="34">
        <v>1750</v>
      </c>
      <c r="E14" s="34"/>
      <c r="F14" s="34"/>
      <c r="G14" s="34"/>
      <c r="H14" s="34">
        <f t="shared" si="9"/>
        <v>3500</v>
      </c>
      <c r="I14" s="34">
        <v>1000</v>
      </c>
      <c r="J14" s="34">
        <v>4500</v>
      </c>
      <c r="K14" s="34">
        <v>770</v>
      </c>
      <c r="L14" s="34">
        <v>330</v>
      </c>
      <c r="M14" s="34">
        <v>2300</v>
      </c>
      <c r="N14" s="81">
        <f t="shared" si="10"/>
        <v>4.5454545454545459</v>
      </c>
      <c r="O14" s="40">
        <f t="shared" si="11"/>
        <v>3.381642512077295</v>
      </c>
      <c r="P14" s="34">
        <f t="shared" si="12"/>
        <v>3500</v>
      </c>
      <c r="Q14" s="36">
        <v>8.1</v>
      </c>
      <c r="R14" s="34" t="s">
        <v>25</v>
      </c>
      <c r="S14" s="37">
        <f t="shared" si="13"/>
        <v>151.23456790123458</v>
      </c>
      <c r="T14" s="42"/>
      <c r="U14" s="39">
        <v>2000</v>
      </c>
      <c r="V14" s="39">
        <v>2000</v>
      </c>
      <c r="W14" s="39"/>
      <c r="X14" s="39"/>
      <c r="Y14" s="39"/>
      <c r="Z14" s="39">
        <f t="shared" si="17"/>
        <v>4000</v>
      </c>
      <c r="AA14" s="34">
        <v>1000</v>
      </c>
      <c r="AB14" s="34">
        <v>5000</v>
      </c>
      <c r="AC14" s="34">
        <v>830</v>
      </c>
      <c r="AD14" s="34">
        <v>200</v>
      </c>
      <c r="AE14" s="37">
        <v>2300</v>
      </c>
      <c r="AF14" s="36">
        <f t="shared" si="14"/>
        <v>4.8192771084337354</v>
      </c>
      <c r="AG14" s="40">
        <f t="shared" si="15"/>
        <v>3.6451471234079929</v>
      </c>
      <c r="AH14" s="37">
        <v>3500</v>
      </c>
      <c r="AI14" s="36">
        <v>4.4000000000000004</v>
      </c>
      <c r="AJ14" s="34" t="s">
        <v>26</v>
      </c>
      <c r="AK14" s="37">
        <f t="shared" si="16"/>
        <v>1113.6363636363635</v>
      </c>
    </row>
    <row r="15" spans="1:37" ht="15.7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37" ht="15.75">
      <c r="A16" s="82" t="s">
        <v>220</v>
      </c>
      <c r="B16" s="83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</row>
    <row r="17" spans="1:37">
      <c r="A17" s="61" t="s">
        <v>462</v>
      </c>
      <c r="B17" s="84" t="s">
        <v>461</v>
      </c>
      <c r="C17" s="51" t="s">
        <v>227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78"/>
      <c r="U17" s="51" t="s">
        <v>226</v>
      </c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14.25" customHeight="1">
      <c r="A18" s="51"/>
      <c r="B18" s="52"/>
      <c r="C18" s="1" t="s">
        <v>5</v>
      </c>
      <c r="D18" s="1" t="s">
        <v>6</v>
      </c>
      <c r="E18" s="1" t="s">
        <v>7</v>
      </c>
      <c r="F18" s="1" t="s">
        <v>8</v>
      </c>
      <c r="G18" s="1" t="s">
        <v>47</v>
      </c>
      <c r="H18" s="51" t="s">
        <v>228</v>
      </c>
      <c r="I18" s="51"/>
      <c r="J18" s="51"/>
      <c r="K18" s="51" t="s">
        <v>229</v>
      </c>
      <c r="L18" s="51"/>
      <c r="M18" s="51"/>
      <c r="N18" s="1" t="s">
        <v>11</v>
      </c>
      <c r="O18" s="56" t="s">
        <v>12</v>
      </c>
      <c r="P18" s="51" t="s">
        <v>13</v>
      </c>
      <c r="Q18" s="56" t="s">
        <v>14</v>
      </c>
      <c r="R18" s="51" t="s">
        <v>15</v>
      </c>
      <c r="S18" s="51" t="s">
        <v>16</v>
      </c>
      <c r="T18" s="78"/>
      <c r="U18" s="32" t="s">
        <v>5</v>
      </c>
      <c r="V18" s="32" t="s">
        <v>6</v>
      </c>
      <c r="W18" s="32" t="s">
        <v>7</v>
      </c>
      <c r="X18" s="32" t="s">
        <v>8</v>
      </c>
      <c r="Y18" s="1" t="s">
        <v>47</v>
      </c>
      <c r="Z18" s="59" t="s">
        <v>228</v>
      </c>
      <c r="AA18" s="59"/>
      <c r="AB18" s="59"/>
      <c r="AC18" s="59" t="s">
        <v>229</v>
      </c>
      <c r="AD18" s="59"/>
      <c r="AE18" s="59"/>
      <c r="AF18" s="33" t="s">
        <v>17</v>
      </c>
      <c r="AG18" s="60" t="s">
        <v>12</v>
      </c>
      <c r="AH18" s="79" t="s">
        <v>463</v>
      </c>
      <c r="AI18" s="60" t="s">
        <v>464</v>
      </c>
      <c r="AJ18" s="52" t="s">
        <v>465</v>
      </c>
      <c r="AK18" s="52" t="s">
        <v>466</v>
      </c>
    </row>
    <row r="19" spans="1:37">
      <c r="A19" s="1"/>
      <c r="B19" s="30"/>
      <c r="C19" s="1" t="s">
        <v>18</v>
      </c>
      <c r="D19" s="1" t="s">
        <v>18</v>
      </c>
      <c r="E19" s="1" t="s">
        <v>18</v>
      </c>
      <c r="F19" s="1" t="s">
        <v>18</v>
      </c>
      <c r="G19" s="3" t="s">
        <v>18</v>
      </c>
      <c r="H19" s="1" t="s">
        <v>19</v>
      </c>
      <c r="I19" s="1" t="s">
        <v>20</v>
      </c>
      <c r="J19" s="1" t="s">
        <v>21</v>
      </c>
      <c r="K19" s="1" t="s">
        <v>19</v>
      </c>
      <c r="L19" s="1" t="s">
        <v>20</v>
      </c>
      <c r="M19" s="1" t="s">
        <v>22</v>
      </c>
      <c r="N19" s="1" t="s">
        <v>23</v>
      </c>
      <c r="O19" s="57"/>
      <c r="P19" s="51"/>
      <c r="Q19" s="56"/>
      <c r="R19" s="51"/>
      <c r="S19" s="51"/>
      <c r="T19" s="78"/>
      <c r="U19" s="32" t="s">
        <v>18</v>
      </c>
      <c r="V19" s="32" t="s">
        <v>18</v>
      </c>
      <c r="W19" s="32" t="s">
        <v>18</v>
      </c>
      <c r="X19" s="32" t="s">
        <v>18</v>
      </c>
      <c r="Y19" s="3" t="s">
        <v>18</v>
      </c>
      <c r="Z19" s="1" t="s">
        <v>19</v>
      </c>
      <c r="AA19" s="1" t="s">
        <v>20</v>
      </c>
      <c r="AB19" s="1" t="s">
        <v>21</v>
      </c>
      <c r="AC19" s="1" t="s">
        <v>19</v>
      </c>
      <c r="AD19" s="1" t="s">
        <v>20</v>
      </c>
      <c r="AE19" s="1" t="s">
        <v>21</v>
      </c>
      <c r="AF19" s="33" t="s">
        <v>23</v>
      </c>
      <c r="AG19" s="60"/>
      <c r="AH19" s="59"/>
      <c r="AI19" s="60"/>
      <c r="AJ19" s="51"/>
      <c r="AK19" s="51"/>
    </row>
    <row r="20" spans="1:37">
      <c r="A20" s="85" t="s">
        <v>27</v>
      </c>
      <c r="B20" s="34">
        <v>2.5</v>
      </c>
      <c r="C20" s="34">
        <v>2500</v>
      </c>
      <c r="D20" s="34"/>
      <c r="E20" s="34"/>
      <c r="F20" s="1"/>
      <c r="G20" s="1"/>
      <c r="H20" s="34">
        <f t="shared" ref="H20:H21" si="18">C20+D20</f>
        <v>2500</v>
      </c>
      <c r="I20" s="34">
        <v>1000</v>
      </c>
      <c r="J20" s="34">
        <v>3200</v>
      </c>
      <c r="K20" s="34">
        <v>700</v>
      </c>
      <c r="L20" s="34">
        <v>330</v>
      </c>
      <c r="M20" s="34">
        <v>1500</v>
      </c>
      <c r="N20" s="81">
        <f t="shared" ref="N20:N21" si="19">H20/K20</f>
        <v>3.5714285714285716</v>
      </c>
      <c r="O20" s="40">
        <f t="shared" ref="O20:O21" si="20">K20/230/0.99</f>
        <v>3.0742204655248138</v>
      </c>
      <c r="P20" s="34">
        <f t="shared" ref="P20:P21" si="21">H20</f>
        <v>2500</v>
      </c>
      <c r="Q20" s="36">
        <v>7</v>
      </c>
      <c r="R20" s="34" t="s">
        <v>25</v>
      </c>
      <c r="S20" s="37">
        <f t="shared" ref="S20:S21" si="22">P20*350/Q20/1000</f>
        <v>125</v>
      </c>
      <c r="T20" s="78"/>
      <c r="U20" s="39">
        <v>3000</v>
      </c>
      <c r="V20" s="39"/>
      <c r="W20" s="39"/>
      <c r="X20" s="39"/>
      <c r="Y20" s="39"/>
      <c r="Z20" s="39">
        <f t="shared" ref="Z20:Z21" si="23">SUM(U20:X20)</f>
        <v>3000</v>
      </c>
      <c r="AA20" s="34">
        <v>1000</v>
      </c>
      <c r="AB20" s="34">
        <v>3500</v>
      </c>
      <c r="AC20" s="34">
        <v>800</v>
      </c>
      <c r="AD20" s="34">
        <v>200</v>
      </c>
      <c r="AE20" s="37">
        <v>1500</v>
      </c>
      <c r="AF20" s="36">
        <f t="shared" ref="AF20:AF21" si="24">Z20/AC20</f>
        <v>3.75</v>
      </c>
      <c r="AG20" s="40">
        <f t="shared" ref="AG20:AG21" si="25">AC20/230/0.99</f>
        <v>3.5133948177426437</v>
      </c>
      <c r="AH20" s="37">
        <v>2500</v>
      </c>
      <c r="AI20" s="36">
        <v>4</v>
      </c>
      <c r="AJ20" s="34" t="s">
        <v>26</v>
      </c>
      <c r="AK20" s="37">
        <f t="shared" ref="AK20:AK21" si="26">AH20*1400/AI20/1000</f>
        <v>875</v>
      </c>
    </row>
    <row r="21" spans="1:37">
      <c r="A21" s="86"/>
      <c r="B21" s="34">
        <v>3.5</v>
      </c>
      <c r="C21" s="34">
        <v>3500</v>
      </c>
      <c r="D21" s="34"/>
      <c r="E21" s="34"/>
      <c r="F21" s="1"/>
      <c r="G21" s="1"/>
      <c r="H21" s="34">
        <f t="shared" si="18"/>
        <v>3500</v>
      </c>
      <c r="I21" s="34">
        <v>1000</v>
      </c>
      <c r="J21" s="34">
        <v>3800</v>
      </c>
      <c r="K21" s="34">
        <v>1000</v>
      </c>
      <c r="L21" s="34">
        <v>330</v>
      </c>
      <c r="M21" s="34">
        <v>1500</v>
      </c>
      <c r="N21" s="81">
        <f t="shared" si="19"/>
        <v>3.5</v>
      </c>
      <c r="O21" s="40">
        <f t="shared" si="20"/>
        <v>4.391743522178305</v>
      </c>
      <c r="P21" s="34">
        <f t="shared" si="21"/>
        <v>3500</v>
      </c>
      <c r="Q21" s="36">
        <v>7.1</v>
      </c>
      <c r="R21" s="34" t="s">
        <v>25</v>
      </c>
      <c r="S21" s="37">
        <f t="shared" si="22"/>
        <v>172.53521126760566</v>
      </c>
      <c r="T21" s="78"/>
      <c r="U21" s="39">
        <v>4000</v>
      </c>
      <c r="V21" s="39"/>
      <c r="W21" s="39"/>
      <c r="X21" s="39"/>
      <c r="Y21" s="39"/>
      <c r="Z21" s="39">
        <f t="shared" si="23"/>
        <v>4000</v>
      </c>
      <c r="AA21" s="34">
        <v>1000</v>
      </c>
      <c r="AB21" s="34">
        <v>4500</v>
      </c>
      <c r="AC21" s="34">
        <v>1000</v>
      </c>
      <c r="AD21" s="34">
        <v>200</v>
      </c>
      <c r="AE21" s="37">
        <v>1500</v>
      </c>
      <c r="AF21" s="36">
        <f t="shared" si="24"/>
        <v>4</v>
      </c>
      <c r="AG21" s="40">
        <f t="shared" si="25"/>
        <v>4.391743522178305</v>
      </c>
      <c r="AH21" s="37">
        <v>2500</v>
      </c>
      <c r="AI21" s="36">
        <v>4</v>
      </c>
      <c r="AJ21" s="34" t="s">
        <v>26</v>
      </c>
      <c r="AK21" s="37">
        <f t="shared" si="26"/>
        <v>875</v>
      </c>
    </row>
    <row r="22" spans="1:37">
      <c r="A22" s="86"/>
      <c r="B22" s="34" t="s">
        <v>232</v>
      </c>
      <c r="C22" s="34">
        <v>1500</v>
      </c>
      <c r="D22" s="34">
        <v>2000</v>
      </c>
      <c r="E22" s="34"/>
      <c r="F22" s="34"/>
      <c r="G22" s="34"/>
      <c r="H22" s="34">
        <f>C22+D22</f>
        <v>3500</v>
      </c>
      <c r="I22" s="34">
        <v>1000</v>
      </c>
      <c r="J22" s="34">
        <v>3800</v>
      </c>
      <c r="K22" s="34">
        <v>770</v>
      </c>
      <c r="L22" s="34">
        <v>330</v>
      </c>
      <c r="M22" s="34">
        <v>2300</v>
      </c>
      <c r="N22" s="81">
        <f t="shared" ref="N22" si="27">H22/K22</f>
        <v>4.5454545454545459</v>
      </c>
      <c r="O22" s="40">
        <f t="shared" ref="O22" si="28">K22/230/0.99</f>
        <v>3.381642512077295</v>
      </c>
      <c r="P22" s="34">
        <f>H22</f>
        <v>3500</v>
      </c>
      <c r="Q22" s="36">
        <v>7.5</v>
      </c>
      <c r="R22" s="34" t="s">
        <v>25</v>
      </c>
      <c r="S22" s="37">
        <f>P22*350/Q22/1000</f>
        <v>163.33333333333334</v>
      </c>
      <c r="T22" s="42"/>
      <c r="U22" s="39">
        <v>1700</v>
      </c>
      <c r="V22" s="39">
        <v>2300</v>
      </c>
      <c r="W22" s="39"/>
      <c r="X22" s="39"/>
      <c r="Y22" s="39"/>
      <c r="Z22" s="39">
        <f>U22+V22</f>
        <v>4000</v>
      </c>
      <c r="AA22" s="34">
        <v>1000</v>
      </c>
      <c r="AB22" s="34">
        <v>5000</v>
      </c>
      <c r="AC22" s="34">
        <v>1000</v>
      </c>
      <c r="AD22" s="34">
        <v>200</v>
      </c>
      <c r="AE22" s="37">
        <v>2300</v>
      </c>
      <c r="AF22" s="36">
        <f t="shared" ref="AF22" si="29">Z22/AC22</f>
        <v>4</v>
      </c>
      <c r="AG22" s="40">
        <f t="shared" ref="AG22" si="30">AC22/230/0.99</f>
        <v>4.391743522178305</v>
      </c>
      <c r="AH22" s="37">
        <v>3200</v>
      </c>
      <c r="AI22" s="36">
        <v>4.0999999999999996</v>
      </c>
      <c r="AJ22" s="34" t="s">
        <v>26</v>
      </c>
      <c r="AK22" s="37">
        <f>AH22*1400/AI22/1000</f>
        <v>1092.6829268292684</v>
      </c>
    </row>
    <row r="23" spans="1:37">
      <c r="A23" s="87"/>
      <c r="B23" s="34" t="s">
        <v>242</v>
      </c>
      <c r="C23" s="34">
        <v>1950</v>
      </c>
      <c r="D23" s="34">
        <v>2150</v>
      </c>
      <c r="E23" s="34"/>
      <c r="F23" s="34"/>
      <c r="G23" s="34"/>
      <c r="H23" s="34">
        <f>C23+D23</f>
        <v>4100</v>
      </c>
      <c r="I23" s="34">
        <v>1000</v>
      </c>
      <c r="J23" s="34">
        <v>5500</v>
      </c>
      <c r="K23" s="34">
        <v>950</v>
      </c>
      <c r="L23" s="34">
        <v>330</v>
      </c>
      <c r="M23" s="34">
        <v>2300</v>
      </c>
      <c r="N23" s="81">
        <f t="shared" ref="N23:N29" si="31">H23/K23</f>
        <v>4.3157894736842106</v>
      </c>
      <c r="O23" s="40">
        <f t="shared" ref="O23:O29" si="32">K23/230/0.99</f>
        <v>4.1721563460693893</v>
      </c>
      <c r="P23" s="34">
        <f>H23</f>
        <v>4100</v>
      </c>
      <c r="Q23" s="36">
        <v>7.6</v>
      </c>
      <c r="R23" s="34" t="s">
        <v>25</v>
      </c>
      <c r="S23" s="37">
        <f>P23*350/Q23/1000</f>
        <v>188.81578947368422</v>
      </c>
      <c r="T23" s="42"/>
      <c r="U23" s="39">
        <v>2150</v>
      </c>
      <c r="V23" s="39">
        <v>2350</v>
      </c>
      <c r="W23" s="39"/>
      <c r="X23" s="39"/>
      <c r="Y23" s="39"/>
      <c r="Z23" s="39">
        <f>U23+V23</f>
        <v>4500</v>
      </c>
      <c r="AA23" s="34">
        <v>1000</v>
      </c>
      <c r="AB23" s="34">
        <v>6000</v>
      </c>
      <c r="AC23" s="34">
        <v>990</v>
      </c>
      <c r="AD23" s="34">
        <v>200</v>
      </c>
      <c r="AE23" s="37">
        <v>2300</v>
      </c>
      <c r="AF23" s="36">
        <f t="shared" ref="AF23:AF29" si="33">Z23/AC23</f>
        <v>4.5454545454545459</v>
      </c>
      <c r="AG23" s="40">
        <f t="shared" ref="AG23:AG29" si="34">AC23/230/0.99</f>
        <v>4.3478260869565215</v>
      </c>
      <c r="AH23" s="37">
        <v>3500</v>
      </c>
      <c r="AI23" s="36">
        <v>4.0999999999999996</v>
      </c>
      <c r="AJ23" s="34" t="s">
        <v>26</v>
      </c>
      <c r="AK23" s="37">
        <f>AH23*1400/AI23/1000</f>
        <v>1195.1219512195123</v>
      </c>
    </row>
    <row r="24" spans="1:37">
      <c r="A24" s="87"/>
      <c r="B24" s="34" t="s">
        <v>265</v>
      </c>
      <c r="C24" s="34">
        <v>1900</v>
      </c>
      <c r="D24" s="34">
        <v>2200</v>
      </c>
      <c r="E24" s="34"/>
      <c r="F24" s="34"/>
      <c r="G24" s="34"/>
      <c r="H24" s="34">
        <v>4100</v>
      </c>
      <c r="I24" s="34">
        <v>1000</v>
      </c>
      <c r="J24" s="34">
        <v>5500</v>
      </c>
      <c r="K24" s="34">
        <v>950</v>
      </c>
      <c r="L24" s="34">
        <v>330</v>
      </c>
      <c r="M24" s="34">
        <v>2300</v>
      </c>
      <c r="N24" s="81">
        <f t="shared" si="31"/>
        <v>4.3157894736842106</v>
      </c>
      <c r="O24" s="40">
        <f t="shared" si="32"/>
        <v>4.1721563460693893</v>
      </c>
      <c r="P24" s="34">
        <v>4100</v>
      </c>
      <c r="Q24" s="36">
        <v>7.8</v>
      </c>
      <c r="R24" s="34" t="s">
        <v>28</v>
      </c>
      <c r="S24" s="37">
        <v>216.76737160120845</v>
      </c>
      <c r="T24" s="42"/>
      <c r="U24" s="39">
        <v>2100</v>
      </c>
      <c r="V24" s="39">
        <v>2400</v>
      </c>
      <c r="W24" s="39"/>
      <c r="X24" s="39"/>
      <c r="Y24" s="39"/>
      <c r="Z24" s="39">
        <v>4500</v>
      </c>
      <c r="AA24" s="34">
        <v>1000</v>
      </c>
      <c r="AB24" s="34">
        <v>6000</v>
      </c>
      <c r="AC24" s="34">
        <v>970</v>
      </c>
      <c r="AD24" s="34">
        <v>200</v>
      </c>
      <c r="AE24" s="37">
        <v>2300</v>
      </c>
      <c r="AF24" s="36">
        <f t="shared" si="33"/>
        <v>4.6391752577319592</v>
      </c>
      <c r="AG24" s="40">
        <f t="shared" si="34"/>
        <v>4.2599912165129554</v>
      </c>
      <c r="AH24" s="37">
        <v>3500</v>
      </c>
      <c r="AI24" s="36">
        <v>4.3</v>
      </c>
      <c r="AJ24" s="34" t="s">
        <v>29</v>
      </c>
      <c r="AK24" s="37">
        <v>1427.1844660194174</v>
      </c>
    </row>
    <row r="25" spans="1:37">
      <c r="A25" s="87"/>
      <c r="B25" s="34" t="s">
        <v>233</v>
      </c>
      <c r="C25" s="34">
        <v>2050</v>
      </c>
      <c r="D25" s="34">
        <v>2050</v>
      </c>
      <c r="E25" s="34"/>
      <c r="F25" s="34"/>
      <c r="G25" s="34"/>
      <c r="H25" s="34">
        <f>C25+D25</f>
        <v>4100</v>
      </c>
      <c r="I25" s="34">
        <v>1000</v>
      </c>
      <c r="J25" s="34">
        <v>5500</v>
      </c>
      <c r="K25" s="34">
        <v>950</v>
      </c>
      <c r="L25" s="34">
        <v>330</v>
      </c>
      <c r="M25" s="34">
        <v>2300</v>
      </c>
      <c r="N25" s="81">
        <f t="shared" si="31"/>
        <v>4.3157894736842106</v>
      </c>
      <c r="O25" s="40">
        <f t="shared" si="32"/>
        <v>4.1721563460693893</v>
      </c>
      <c r="P25" s="34">
        <f>H25</f>
        <v>4100</v>
      </c>
      <c r="Q25" s="36">
        <v>7.6</v>
      </c>
      <c r="R25" s="34" t="s">
        <v>25</v>
      </c>
      <c r="S25" s="37">
        <f>P25*350/Q25/1000</f>
        <v>188.81578947368422</v>
      </c>
      <c r="T25" s="42"/>
      <c r="U25" s="39">
        <v>2250</v>
      </c>
      <c r="V25" s="39">
        <v>2250</v>
      </c>
      <c r="W25" s="39"/>
      <c r="X25" s="39"/>
      <c r="Y25" s="39"/>
      <c r="Z25" s="39">
        <f>U25+V25</f>
        <v>4500</v>
      </c>
      <c r="AA25" s="34">
        <v>1000</v>
      </c>
      <c r="AB25" s="34">
        <v>6000</v>
      </c>
      <c r="AC25" s="34">
        <v>990</v>
      </c>
      <c r="AD25" s="34">
        <v>200</v>
      </c>
      <c r="AE25" s="37">
        <v>2300</v>
      </c>
      <c r="AF25" s="36">
        <f t="shared" si="33"/>
        <v>4.5454545454545459</v>
      </c>
      <c r="AG25" s="40">
        <f t="shared" si="34"/>
        <v>4.3478260869565215</v>
      </c>
      <c r="AH25" s="37">
        <v>3500</v>
      </c>
      <c r="AI25" s="36">
        <v>4.0999999999999996</v>
      </c>
      <c r="AJ25" s="34" t="s">
        <v>26</v>
      </c>
      <c r="AK25" s="37">
        <f>AH25*1400/AI25/1000</f>
        <v>1195.1219512195123</v>
      </c>
    </row>
    <row r="26" spans="1:37">
      <c r="A26" s="87"/>
      <c r="B26" s="34" t="s">
        <v>243</v>
      </c>
      <c r="C26" s="34">
        <v>1900</v>
      </c>
      <c r="D26" s="34">
        <v>2200</v>
      </c>
      <c r="E26" s="34"/>
      <c r="F26" s="34"/>
      <c r="G26" s="34"/>
      <c r="H26" s="34">
        <f>C26+D26</f>
        <v>4100</v>
      </c>
      <c r="I26" s="34">
        <v>1000</v>
      </c>
      <c r="J26" s="34">
        <v>5500</v>
      </c>
      <c r="K26" s="34">
        <v>950</v>
      </c>
      <c r="L26" s="34">
        <v>330</v>
      </c>
      <c r="M26" s="34">
        <v>2300</v>
      </c>
      <c r="N26" s="81">
        <f t="shared" si="31"/>
        <v>4.3157894736842106</v>
      </c>
      <c r="O26" s="40">
        <f t="shared" si="32"/>
        <v>4.1721563460693893</v>
      </c>
      <c r="P26" s="34">
        <f>H26</f>
        <v>4100</v>
      </c>
      <c r="Q26" s="36">
        <v>7.8</v>
      </c>
      <c r="R26" s="34" t="s">
        <v>25</v>
      </c>
      <c r="S26" s="37">
        <f>P26*350/Q26/1000</f>
        <v>183.97435897435898</v>
      </c>
      <c r="T26" s="42"/>
      <c r="U26" s="39">
        <v>2100</v>
      </c>
      <c r="V26" s="39">
        <v>2400</v>
      </c>
      <c r="W26" s="39"/>
      <c r="X26" s="39"/>
      <c r="Y26" s="39"/>
      <c r="Z26" s="39">
        <f>U26+V26</f>
        <v>4500</v>
      </c>
      <c r="AA26" s="34">
        <v>1000</v>
      </c>
      <c r="AB26" s="34">
        <v>6000</v>
      </c>
      <c r="AC26" s="34">
        <v>970</v>
      </c>
      <c r="AD26" s="34">
        <v>200</v>
      </c>
      <c r="AE26" s="37">
        <v>2300</v>
      </c>
      <c r="AF26" s="36">
        <f t="shared" si="33"/>
        <v>4.6391752577319592</v>
      </c>
      <c r="AG26" s="40">
        <f t="shared" si="34"/>
        <v>4.2599912165129554</v>
      </c>
      <c r="AH26" s="37">
        <v>3500</v>
      </c>
      <c r="AI26" s="36">
        <v>4.3</v>
      </c>
      <c r="AJ26" s="34" t="s">
        <v>26</v>
      </c>
      <c r="AK26" s="37">
        <f>AH26*1400/AI26/1000</f>
        <v>1139.5348837209301</v>
      </c>
    </row>
    <row r="27" spans="1:37">
      <c r="A27" s="87"/>
      <c r="B27" s="34" t="s">
        <v>266</v>
      </c>
      <c r="C27" s="34">
        <v>1800</v>
      </c>
      <c r="D27" s="34">
        <v>2300</v>
      </c>
      <c r="E27" s="34"/>
      <c r="F27" s="34"/>
      <c r="G27" s="34"/>
      <c r="H27" s="34">
        <f>C27+D27</f>
        <v>4100</v>
      </c>
      <c r="I27" s="34">
        <v>1000</v>
      </c>
      <c r="J27" s="34">
        <v>5500</v>
      </c>
      <c r="K27" s="34">
        <v>920</v>
      </c>
      <c r="L27" s="34">
        <v>330</v>
      </c>
      <c r="M27" s="34">
        <v>2300</v>
      </c>
      <c r="N27" s="81">
        <f t="shared" si="31"/>
        <v>4.4565217391304346</v>
      </c>
      <c r="O27" s="40">
        <f t="shared" si="32"/>
        <v>4.0404040404040407</v>
      </c>
      <c r="P27" s="34">
        <f>H27</f>
        <v>4100</v>
      </c>
      <c r="Q27" s="36">
        <v>8</v>
      </c>
      <c r="R27" s="34" t="s">
        <v>25</v>
      </c>
      <c r="S27" s="37">
        <f>P27*350/Q27/1000</f>
        <v>179.375</v>
      </c>
      <c r="T27" s="42"/>
      <c r="U27" s="39">
        <v>2000</v>
      </c>
      <c r="V27" s="39">
        <v>2500</v>
      </c>
      <c r="W27" s="39"/>
      <c r="X27" s="39"/>
      <c r="Y27" s="39"/>
      <c r="Z27" s="39">
        <f>U27+V27</f>
        <v>4500</v>
      </c>
      <c r="AA27" s="34">
        <v>1000</v>
      </c>
      <c r="AB27" s="34">
        <v>6000</v>
      </c>
      <c r="AC27" s="34">
        <v>950</v>
      </c>
      <c r="AD27" s="34">
        <v>200</v>
      </c>
      <c r="AE27" s="37">
        <v>2300</v>
      </c>
      <c r="AF27" s="36">
        <f t="shared" si="33"/>
        <v>4.7368421052631575</v>
      </c>
      <c r="AG27" s="40">
        <f t="shared" si="34"/>
        <v>4.1721563460693893</v>
      </c>
      <c r="AH27" s="37">
        <v>3500</v>
      </c>
      <c r="AI27" s="36">
        <v>4.4000000000000004</v>
      </c>
      <c r="AJ27" s="34" t="s">
        <v>26</v>
      </c>
      <c r="AK27" s="37">
        <f>AH27*1400/AI27/1000</f>
        <v>1113.6363636363635</v>
      </c>
    </row>
    <row r="28" spans="1:37">
      <c r="A28" s="87"/>
      <c r="B28" s="34" t="s">
        <v>244</v>
      </c>
      <c r="C28" s="34">
        <v>2050</v>
      </c>
      <c r="D28" s="34">
        <v>2050</v>
      </c>
      <c r="E28" s="34"/>
      <c r="F28" s="34"/>
      <c r="G28" s="34"/>
      <c r="H28" s="34">
        <f>C28+D28</f>
        <v>4100</v>
      </c>
      <c r="I28" s="34">
        <v>1000</v>
      </c>
      <c r="J28" s="34">
        <v>5500</v>
      </c>
      <c r="K28" s="34">
        <v>920</v>
      </c>
      <c r="L28" s="34">
        <v>330</v>
      </c>
      <c r="M28" s="34">
        <v>2300</v>
      </c>
      <c r="N28" s="81">
        <f t="shared" si="31"/>
        <v>4.4565217391304346</v>
      </c>
      <c r="O28" s="40">
        <f t="shared" si="32"/>
        <v>4.0404040404040407</v>
      </c>
      <c r="P28" s="34">
        <f>H28</f>
        <v>4100</v>
      </c>
      <c r="Q28" s="36">
        <v>8</v>
      </c>
      <c r="R28" s="34" t="s">
        <v>25</v>
      </c>
      <c r="S28" s="37">
        <f>P28*350/Q28/1000</f>
        <v>179.375</v>
      </c>
      <c r="T28" s="42"/>
      <c r="U28" s="39">
        <v>2250</v>
      </c>
      <c r="V28" s="39">
        <v>2250</v>
      </c>
      <c r="W28" s="39"/>
      <c r="X28" s="39"/>
      <c r="Y28" s="39"/>
      <c r="Z28" s="39">
        <f>U28+V28</f>
        <v>4500</v>
      </c>
      <c r="AA28" s="34">
        <v>1000</v>
      </c>
      <c r="AB28" s="34">
        <v>6000</v>
      </c>
      <c r="AC28" s="34">
        <v>950</v>
      </c>
      <c r="AD28" s="34">
        <v>200</v>
      </c>
      <c r="AE28" s="37">
        <v>2300</v>
      </c>
      <c r="AF28" s="36">
        <f t="shared" si="33"/>
        <v>4.7368421052631575</v>
      </c>
      <c r="AG28" s="40">
        <f t="shared" si="34"/>
        <v>4.1721563460693893</v>
      </c>
      <c r="AH28" s="37">
        <v>3500</v>
      </c>
      <c r="AI28" s="36">
        <v>4.4000000000000004</v>
      </c>
      <c r="AJ28" s="34" t="s">
        <v>26</v>
      </c>
      <c r="AK28" s="37">
        <f>AH28*1400/AI28/1000</f>
        <v>1113.6363636363635</v>
      </c>
    </row>
    <row r="29" spans="1:37">
      <c r="A29" s="88"/>
      <c r="B29" s="34" t="s">
        <v>267</v>
      </c>
      <c r="C29" s="34">
        <v>2000</v>
      </c>
      <c r="D29" s="34">
        <v>2100</v>
      </c>
      <c r="E29" s="34"/>
      <c r="F29" s="34"/>
      <c r="G29" s="34"/>
      <c r="H29" s="34">
        <f>C29+D29</f>
        <v>4100</v>
      </c>
      <c r="I29" s="34">
        <v>1000</v>
      </c>
      <c r="J29" s="34">
        <v>5500</v>
      </c>
      <c r="K29" s="34">
        <v>920</v>
      </c>
      <c r="L29" s="34">
        <v>330</v>
      </c>
      <c r="M29" s="34">
        <v>2300</v>
      </c>
      <c r="N29" s="81">
        <f t="shared" si="31"/>
        <v>4.4565217391304346</v>
      </c>
      <c r="O29" s="40">
        <f t="shared" si="32"/>
        <v>4.0404040404040407</v>
      </c>
      <c r="P29" s="34">
        <f>H29</f>
        <v>4100</v>
      </c>
      <c r="Q29" s="36">
        <v>8</v>
      </c>
      <c r="R29" s="34" t="s">
        <v>25</v>
      </c>
      <c r="S29" s="37">
        <f>P29*350/Q29/1000</f>
        <v>179.375</v>
      </c>
      <c r="T29" s="42"/>
      <c r="U29" s="39">
        <v>2150</v>
      </c>
      <c r="V29" s="39">
        <v>2350</v>
      </c>
      <c r="W29" s="39"/>
      <c r="X29" s="39"/>
      <c r="Y29" s="39"/>
      <c r="Z29" s="39">
        <f>U29+V29</f>
        <v>4500</v>
      </c>
      <c r="AA29" s="34">
        <v>1000</v>
      </c>
      <c r="AB29" s="34">
        <v>6000</v>
      </c>
      <c r="AC29" s="34">
        <v>950</v>
      </c>
      <c r="AD29" s="34">
        <v>200</v>
      </c>
      <c r="AE29" s="37">
        <v>2300</v>
      </c>
      <c r="AF29" s="36">
        <f t="shared" si="33"/>
        <v>4.7368421052631575</v>
      </c>
      <c r="AG29" s="40">
        <f t="shared" si="34"/>
        <v>4.1721563460693893</v>
      </c>
      <c r="AH29" s="37">
        <v>3500</v>
      </c>
      <c r="AI29" s="36">
        <v>4.5999999999999996</v>
      </c>
      <c r="AJ29" s="34" t="s">
        <v>25</v>
      </c>
      <c r="AK29" s="37">
        <f>AH29*1400/AI29/1000</f>
        <v>1065.217391304348</v>
      </c>
    </row>
    <row r="30" spans="1:37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</row>
    <row r="31" spans="1:37" ht="15.75">
      <c r="A31" s="90" t="s">
        <v>221</v>
      </c>
      <c r="B31" s="91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  <row r="32" spans="1:37">
      <c r="A32" s="51" t="s">
        <v>462</v>
      </c>
      <c r="B32" s="52" t="s">
        <v>461</v>
      </c>
      <c r="C32" s="61" t="s">
        <v>227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78"/>
      <c r="U32" s="51" t="s">
        <v>226</v>
      </c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14.25" customHeight="1">
      <c r="A33" s="51"/>
      <c r="B33" s="52"/>
      <c r="C33" s="1" t="s">
        <v>5</v>
      </c>
      <c r="D33" s="1" t="s">
        <v>6</v>
      </c>
      <c r="E33" s="1" t="s">
        <v>7</v>
      </c>
      <c r="F33" s="1" t="s">
        <v>8</v>
      </c>
      <c r="G33" s="1" t="s">
        <v>47</v>
      </c>
      <c r="H33" s="51" t="s">
        <v>228</v>
      </c>
      <c r="I33" s="51"/>
      <c r="J33" s="51"/>
      <c r="K33" s="51" t="s">
        <v>229</v>
      </c>
      <c r="L33" s="51"/>
      <c r="M33" s="51"/>
      <c r="N33" s="1" t="s">
        <v>11</v>
      </c>
      <c r="O33" s="56" t="s">
        <v>12</v>
      </c>
      <c r="P33" s="51" t="s">
        <v>13</v>
      </c>
      <c r="Q33" s="56" t="s">
        <v>14</v>
      </c>
      <c r="R33" s="51" t="s">
        <v>15</v>
      </c>
      <c r="S33" s="51" t="s">
        <v>16</v>
      </c>
      <c r="T33" s="78"/>
      <c r="U33" s="32" t="s">
        <v>5</v>
      </c>
      <c r="V33" s="32" t="s">
        <v>6</v>
      </c>
      <c r="W33" s="32" t="s">
        <v>7</v>
      </c>
      <c r="X33" s="32" t="s">
        <v>8</v>
      </c>
      <c r="Y33" s="1" t="s">
        <v>47</v>
      </c>
      <c r="Z33" s="59" t="s">
        <v>228</v>
      </c>
      <c r="AA33" s="59"/>
      <c r="AB33" s="59"/>
      <c r="AC33" s="59" t="s">
        <v>229</v>
      </c>
      <c r="AD33" s="59"/>
      <c r="AE33" s="59"/>
      <c r="AF33" s="33" t="s">
        <v>17</v>
      </c>
      <c r="AG33" s="60" t="s">
        <v>12</v>
      </c>
      <c r="AH33" s="79" t="s">
        <v>463</v>
      </c>
      <c r="AI33" s="60" t="s">
        <v>464</v>
      </c>
      <c r="AJ33" s="52" t="s">
        <v>465</v>
      </c>
      <c r="AK33" s="52" t="s">
        <v>466</v>
      </c>
    </row>
    <row r="34" spans="1:37">
      <c r="A34" s="1"/>
      <c r="B34" s="30"/>
      <c r="C34" s="1" t="s">
        <v>18</v>
      </c>
      <c r="D34" s="1" t="s">
        <v>30</v>
      </c>
      <c r="E34" s="1" t="s">
        <v>18</v>
      </c>
      <c r="F34" s="1" t="s">
        <v>18</v>
      </c>
      <c r="G34" s="3" t="s">
        <v>18</v>
      </c>
      <c r="H34" s="1" t="s">
        <v>19</v>
      </c>
      <c r="I34" s="1" t="s">
        <v>20</v>
      </c>
      <c r="J34" s="1" t="s">
        <v>21</v>
      </c>
      <c r="K34" s="1" t="s">
        <v>19</v>
      </c>
      <c r="L34" s="1" t="s">
        <v>20</v>
      </c>
      <c r="M34" s="1" t="s">
        <v>21</v>
      </c>
      <c r="N34" s="1" t="s">
        <v>23</v>
      </c>
      <c r="O34" s="57"/>
      <c r="P34" s="51"/>
      <c r="Q34" s="56"/>
      <c r="R34" s="51"/>
      <c r="S34" s="51"/>
      <c r="T34" s="78"/>
      <c r="U34" s="32" t="s">
        <v>18</v>
      </c>
      <c r="V34" s="32" t="s">
        <v>18</v>
      </c>
      <c r="W34" s="32" t="s">
        <v>18</v>
      </c>
      <c r="X34" s="32" t="s">
        <v>18</v>
      </c>
      <c r="Y34" s="3" t="s">
        <v>18</v>
      </c>
      <c r="Z34" s="1" t="s">
        <v>19</v>
      </c>
      <c r="AA34" s="1" t="s">
        <v>20</v>
      </c>
      <c r="AB34" s="1" t="s">
        <v>21</v>
      </c>
      <c r="AC34" s="1" t="s">
        <v>19</v>
      </c>
      <c r="AD34" s="1" t="s">
        <v>20</v>
      </c>
      <c r="AE34" s="1" t="s">
        <v>21</v>
      </c>
      <c r="AF34" s="33" t="s">
        <v>23</v>
      </c>
      <c r="AG34" s="60"/>
      <c r="AH34" s="59"/>
      <c r="AI34" s="60"/>
      <c r="AJ34" s="51"/>
      <c r="AK34" s="51"/>
    </row>
    <row r="35" spans="1:37">
      <c r="A35" s="85" t="s">
        <v>31</v>
      </c>
      <c r="B35" s="34" t="s">
        <v>242</v>
      </c>
      <c r="C35" s="34">
        <v>1500</v>
      </c>
      <c r="D35" s="34">
        <v>2500</v>
      </c>
      <c r="E35" s="34"/>
      <c r="F35" s="34"/>
      <c r="G35" s="34"/>
      <c r="H35" s="34">
        <f t="shared" ref="H35:H42" si="35">C35+D35</f>
        <v>4000</v>
      </c>
      <c r="I35" s="34">
        <v>1200</v>
      </c>
      <c r="J35" s="34">
        <v>5000</v>
      </c>
      <c r="K35" s="34">
        <v>1000</v>
      </c>
      <c r="L35" s="34">
        <v>390</v>
      </c>
      <c r="M35" s="34">
        <v>2000</v>
      </c>
      <c r="N35" s="81">
        <f>H35/K35</f>
        <v>4</v>
      </c>
      <c r="O35" s="35">
        <f t="shared" ref="O35:O42" si="36">K35/230/0.99</f>
        <v>4.391743522178305</v>
      </c>
      <c r="P35" s="34">
        <f t="shared" ref="P35:P42" si="37">H35</f>
        <v>4000</v>
      </c>
      <c r="Q35" s="36">
        <v>7.4</v>
      </c>
      <c r="R35" s="34" t="s">
        <v>25</v>
      </c>
      <c r="S35" s="37">
        <f t="shared" ref="S35:S42" si="38">P35*350/Q35/1000</f>
        <v>189.18918918918916</v>
      </c>
      <c r="T35" s="42"/>
      <c r="U35" s="39">
        <v>1800</v>
      </c>
      <c r="V35" s="39">
        <v>2800</v>
      </c>
      <c r="W35" s="39"/>
      <c r="X35" s="39"/>
      <c r="Y35" s="39"/>
      <c r="Z35" s="39">
        <f t="shared" ref="Z35:Z42" si="39">U35+V35</f>
        <v>4600</v>
      </c>
      <c r="AA35" s="34">
        <v>1200</v>
      </c>
      <c r="AB35" s="34">
        <v>6500</v>
      </c>
      <c r="AC35" s="34">
        <v>1200</v>
      </c>
      <c r="AD35" s="34">
        <v>290</v>
      </c>
      <c r="AE35" s="37">
        <v>2000</v>
      </c>
      <c r="AF35" s="36">
        <f t="shared" ref="AF35:AF42" si="40">Z35/AC35</f>
        <v>3.8333333333333335</v>
      </c>
      <c r="AG35" s="40">
        <f t="shared" ref="AG35:AG42" si="41">AC35/230/0.99</f>
        <v>5.2700922266139658</v>
      </c>
      <c r="AH35" s="37">
        <v>4000</v>
      </c>
      <c r="AI35" s="36">
        <v>4.0999999999999996</v>
      </c>
      <c r="AJ35" s="34" t="s">
        <v>26</v>
      </c>
      <c r="AK35" s="37">
        <f t="shared" ref="AK35:AK42" si="42">AH35*1400/AI35/1000</f>
        <v>1365.8536585365855</v>
      </c>
    </row>
    <row r="36" spans="1:37">
      <c r="A36" s="87"/>
      <c r="B36" s="34" t="s">
        <v>265</v>
      </c>
      <c r="C36" s="34">
        <v>1500</v>
      </c>
      <c r="D36" s="34">
        <v>3500</v>
      </c>
      <c r="E36" s="34"/>
      <c r="F36" s="34"/>
      <c r="G36" s="34"/>
      <c r="H36" s="34">
        <f>C36+D36</f>
        <v>5000</v>
      </c>
      <c r="I36" s="34">
        <v>1200</v>
      </c>
      <c r="J36" s="34">
        <v>6600</v>
      </c>
      <c r="K36" s="34">
        <v>1260</v>
      </c>
      <c r="L36" s="34">
        <v>390</v>
      </c>
      <c r="M36" s="34">
        <v>2500</v>
      </c>
      <c r="N36" s="81">
        <v>4</v>
      </c>
      <c r="O36" s="35">
        <f t="shared" si="36"/>
        <v>5.5335968379446641</v>
      </c>
      <c r="P36" s="34">
        <f t="shared" si="37"/>
        <v>5000</v>
      </c>
      <c r="Q36" s="36">
        <v>7.6</v>
      </c>
      <c r="R36" s="34" t="s">
        <v>25</v>
      </c>
      <c r="S36" s="37">
        <f t="shared" si="38"/>
        <v>230.26315789473685</v>
      </c>
      <c r="T36" s="42"/>
      <c r="U36" s="39">
        <v>1800</v>
      </c>
      <c r="V36" s="39">
        <v>3200</v>
      </c>
      <c r="W36" s="39"/>
      <c r="X36" s="39"/>
      <c r="Y36" s="39"/>
      <c r="Z36" s="39">
        <f>U36+V36</f>
        <v>5000</v>
      </c>
      <c r="AA36" s="34">
        <v>1200</v>
      </c>
      <c r="AB36" s="34">
        <v>7000</v>
      </c>
      <c r="AC36" s="34">
        <v>1300</v>
      </c>
      <c r="AD36" s="34">
        <v>290</v>
      </c>
      <c r="AE36" s="37">
        <v>2300</v>
      </c>
      <c r="AF36" s="36">
        <f t="shared" si="40"/>
        <v>3.8461538461538463</v>
      </c>
      <c r="AG36" s="40">
        <f t="shared" si="41"/>
        <v>5.7092665788317962</v>
      </c>
      <c r="AH36" s="37">
        <v>4500</v>
      </c>
      <c r="AI36" s="36">
        <v>4.3</v>
      </c>
      <c r="AJ36" s="34" t="s">
        <v>26</v>
      </c>
      <c r="AK36" s="37">
        <f t="shared" si="42"/>
        <v>1465.1162790697676</v>
      </c>
    </row>
    <row r="37" spans="1:37">
      <c r="A37" s="87"/>
      <c r="B37" s="34" t="s">
        <v>233</v>
      </c>
      <c r="C37" s="34">
        <v>2000</v>
      </c>
      <c r="D37" s="34">
        <v>2000</v>
      </c>
      <c r="E37" s="34"/>
      <c r="F37" s="34"/>
      <c r="G37" s="34"/>
      <c r="H37" s="34">
        <f>C37+D37</f>
        <v>4000</v>
      </c>
      <c r="I37" s="34">
        <v>1200</v>
      </c>
      <c r="J37" s="34">
        <v>5000</v>
      </c>
      <c r="K37" s="34">
        <v>1000</v>
      </c>
      <c r="L37" s="34">
        <v>390</v>
      </c>
      <c r="M37" s="34">
        <v>2000</v>
      </c>
      <c r="N37" s="81">
        <f>H37/K37</f>
        <v>4</v>
      </c>
      <c r="O37" s="35">
        <f t="shared" si="36"/>
        <v>4.391743522178305</v>
      </c>
      <c r="P37" s="34">
        <f t="shared" si="37"/>
        <v>4000</v>
      </c>
      <c r="Q37" s="36">
        <v>7.4</v>
      </c>
      <c r="R37" s="34" t="s">
        <v>25</v>
      </c>
      <c r="S37" s="37">
        <f t="shared" si="38"/>
        <v>189.18918918918916</v>
      </c>
      <c r="T37" s="42"/>
      <c r="U37" s="39">
        <v>2300</v>
      </c>
      <c r="V37" s="39">
        <v>2300</v>
      </c>
      <c r="W37" s="39"/>
      <c r="X37" s="39"/>
      <c r="Y37" s="39"/>
      <c r="Z37" s="39">
        <f>U37+V37</f>
        <v>4600</v>
      </c>
      <c r="AA37" s="34">
        <v>1200</v>
      </c>
      <c r="AB37" s="34">
        <v>6500</v>
      </c>
      <c r="AC37" s="34">
        <v>1200</v>
      </c>
      <c r="AD37" s="34">
        <v>290</v>
      </c>
      <c r="AE37" s="37">
        <v>2000</v>
      </c>
      <c r="AF37" s="36">
        <f t="shared" si="40"/>
        <v>3.8333333333333335</v>
      </c>
      <c r="AG37" s="40">
        <f t="shared" si="41"/>
        <v>5.2700922266139658</v>
      </c>
      <c r="AH37" s="37">
        <v>4000</v>
      </c>
      <c r="AI37" s="36">
        <v>4.0999999999999996</v>
      </c>
      <c r="AJ37" s="34" t="s">
        <v>26</v>
      </c>
      <c r="AK37" s="37">
        <f t="shared" si="42"/>
        <v>1365.8536585365855</v>
      </c>
    </row>
    <row r="38" spans="1:37">
      <c r="A38" s="87"/>
      <c r="B38" s="34" t="s">
        <v>243</v>
      </c>
      <c r="C38" s="34">
        <v>2000</v>
      </c>
      <c r="D38" s="34">
        <v>2500</v>
      </c>
      <c r="E38" s="34"/>
      <c r="F38" s="34"/>
      <c r="G38" s="34"/>
      <c r="H38" s="34">
        <f t="shared" si="35"/>
        <v>4500</v>
      </c>
      <c r="I38" s="34">
        <v>1200</v>
      </c>
      <c r="J38" s="34">
        <v>6000</v>
      </c>
      <c r="K38" s="34">
        <v>1150</v>
      </c>
      <c r="L38" s="34">
        <v>390</v>
      </c>
      <c r="M38" s="34">
        <v>2300</v>
      </c>
      <c r="N38" s="81">
        <f>H38/K38</f>
        <v>3.9130434782608696</v>
      </c>
      <c r="O38" s="35">
        <f t="shared" si="36"/>
        <v>5.0505050505050502</v>
      </c>
      <c r="P38" s="34">
        <f t="shared" si="37"/>
        <v>4500</v>
      </c>
      <c r="Q38" s="36">
        <v>7.5</v>
      </c>
      <c r="R38" s="34" t="s">
        <v>25</v>
      </c>
      <c r="S38" s="37">
        <f t="shared" si="38"/>
        <v>210</v>
      </c>
      <c r="T38" s="42"/>
      <c r="U38" s="39">
        <v>2300</v>
      </c>
      <c r="V38" s="39">
        <v>2700</v>
      </c>
      <c r="W38" s="39"/>
      <c r="X38" s="39"/>
      <c r="Y38" s="39"/>
      <c r="Z38" s="39">
        <f t="shared" si="39"/>
        <v>5000</v>
      </c>
      <c r="AA38" s="34">
        <v>1200</v>
      </c>
      <c r="AB38" s="34">
        <v>6700</v>
      </c>
      <c r="AC38" s="34">
        <v>1300</v>
      </c>
      <c r="AD38" s="34">
        <v>290</v>
      </c>
      <c r="AE38" s="37">
        <v>2300</v>
      </c>
      <c r="AF38" s="36">
        <f t="shared" si="40"/>
        <v>3.8461538461538463</v>
      </c>
      <c r="AG38" s="40">
        <f t="shared" si="41"/>
        <v>5.7092665788317962</v>
      </c>
      <c r="AH38" s="37">
        <v>4500</v>
      </c>
      <c r="AI38" s="36">
        <v>4.3</v>
      </c>
      <c r="AJ38" s="34" t="s">
        <v>26</v>
      </c>
      <c r="AK38" s="37">
        <f t="shared" si="42"/>
        <v>1465.1162790697676</v>
      </c>
    </row>
    <row r="39" spans="1:37">
      <c r="A39" s="87"/>
      <c r="B39" s="34" t="s">
        <v>266</v>
      </c>
      <c r="C39" s="34">
        <v>2000</v>
      </c>
      <c r="D39" s="34">
        <v>3000</v>
      </c>
      <c r="E39" s="34"/>
      <c r="F39" s="34"/>
      <c r="G39" s="34"/>
      <c r="H39" s="34">
        <f t="shared" si="35"/>
        <v>5000</v>
      </c>
      <c r="I39" s="34">
        <v>1200</v>
      </c>
      <c r="J39" s="34">
        <v>6600</v>
      </c>
      <c r="K39" s="34">
        <v>1260</v>
      </c>
      <c r="L39" s="34">
        <v>390</v>
      </c>
      <c r="M39" s="34">
        <v>2500</v>
      </c>
      <c r="N39" s="81">
        <f t="shared" ref="N39:N42" si="43">H39/K39</f>
        <v>3.9682539682539684</v>
      </c>
      <c r="O39" s="35">
        <f t="shared" si="36"/>
        <v>5.5335968379446641</v>
      </c>
      <c r="P39" s="34">
        <f t="shared" si="37"/>
        <v>5000</v>
      </c>
      <c r="Q39" s="36">
        <v>7.5</v>
      </c>
      <c r="R39" s="34" t="s">
        <v>25</v>
      </c>
      <c r="S39" s="37">
        <f t="shared" si="38"/>
        <v>233.33333333333334</v>
      </c>
      <c r="T39" s="42"/>
      <c r="U39" s="39">
        <v>2000</v>
      </c>
      <c r="V39" s="39">
        <v>3500</v>
      </c>
      <c r="W39" s="39"/>
      <c r="X39" s="39"/>
      <c r="Y39" s="39"/>
      <c r="Z39" s="39">
        <f t="shared" si="39"/>
        <v>5500</v>
      </c>
      <c r="AA39" s="34">
        <v>1200</v>
      </c>
      <c r="AB39" s="34">
        <v>7000</v>
      </c>
      <c r="AC39" s="34">
        <v>1300</v>
      </c>
      <c r="AD39" s="34">
        <v>290</v>
      </c>
      <c r="AE39" s="37">
        <v>2500</v>
      </c>
      <c r="AF39" s="36">
        <f t="shared" si="40"/>
        <v>4.2307692307692308</v>
      </c>
      <c r="AG39" s="40">
        <f t="shared" si="41"/>
        <v>5.7092665788317962</v>
      </c>
      <c r="AH39" s="37">
        <v>4500</v>
      </c>
      <c r="AI39" s="36">
        <v>4.3</v>
      </c>
      <c r="AJ39" s="34" t="s">
        <v>26</v>
      </c>
      <c r="AK39" s="37">
        <f t="shared" si="42"/>
        <v>1465.1162790697676</v>
      </c>
    </row>
    <row r="40" spans="1:37">
      <c r="A40" s="87"/>
      <c r="B40" s="34" t="s">
        <v>244</v>
      </c>
      <c r="C40" s="34">
        <v>2500</v>
      </c>
      <c r="D40" s="34">
        <v>2500</v>
      </c>
      <c r="E40" s="34"/>
      <c r="F40" s="34"/>
      <c r="G40" s="34"/>
      <c r="H40" s="34">
        <f t="shared" si="35"/>
        <v>5000</v>
      </c>
      <c r="I40" s="34">
        <v>1200</v>
      </c>
      <c r="J40" s="34">
        <v>6600</v>
      </c>
      <c r="K40" s="34">
        <v>1245</v>
      </c>
      <c r="L40" s="34">
        <v>390</v>
      </c>
      <c r="M40" s="34">
        <v>2500</v>
      </c>
      <c r="N40" s="81">
        <f t="shared" si="43"/>
        <v>4.0160642570281126</v>
      </c>
      <c r="O40" s="35">
        <f t="shared" si="36"/>
        <v>5.4677206851119893</v>
      </c>
      <c r="P40" s="34">
        <f t="shared" si="37"/>
        <v>5000</v>
      </c>
      <c r="Q40" s="36">
        <v>7.6</v>
      </c>
      <c r="R40" s="34" t="s">
        <v>25</v>
      </c>
      <c r="S40" s="37">
        <f t="shared" si="38"/>
        <v>230.26315789473685</v>
      </c>
      <c r="T40" s="42"/>
      <c r="U40" s="39">
        <v>2750</v>
      </c>
      <c r="V40" s="39">
        <v>2750</v>
      </c>
      <c r="W40" s="39"/>
      <c r="X40" s="39"/>
      <c r="Y40" s="39"/>
      <c r="Z40" s="39">
        <f t="shared" si="39"/>
        <v>5500</v>
      </c>
      <c r="AA40" s="34">
        <v>1200</v>
      </c>
      <c r="AB40" s="34">
        <v>7000</v>
      </c>
      <c r="AC40" s="34">
        <v>1300</v>
      </c>
      <c r="AD40" s="34">
        <v>290</v>
      </c>
      <c r="AE40" s="37">
        <v>2500</v>
      </c>
      <c r="AF40" s="36">
        <f t="shared" si="40"/>
        <v>4.2307692307692308</v>
      </c>
      <c r="AG40" s="40">
        <f t="shared" si="41"/>
        <v>5.7092665788317962</v>
      </c>
      <c r="AH40" s="37">
        <v>4500</v>
      </c>
      <c r="AI40" s="36">
        <v>4.4000000000000004</v>
      </c>
      <c r="AJ40" s="34" t="s">
        <v>26</v>
      </c>
      <c r="AK40" s="37">
        <f t="shared" si="42"/>
        <v>1431.8181818181818</v>
      </c>
    </row>
    <row r="41" spans="1:37">
      <c r="A41" s="87"/>
      <c r="B41" s="34" t="s">
        <v>267</v>
      </c>
      <c r="C41" s="34">
        <v>2300</v>
      </c>
      <c r="D41" s="34">
        <v>2700</v>
      </c>
      <c r="E41" s="34"/>
      <c r="F41" s="34"/>
      <c r="G41" s="34"/>
      <c r="H41" s="34">
        <f t="shared" si="35"/>
        <v>5000</v>
      </c>
      <c r="I41" s="34">
        <v>1200</v>
      </c>
      <c r="J41" s="34">
        <v>6600</v>
      </c>
      <c r="K41" s="34">
        <v>1245</v>
      </c>
      <c r="L41" s="34">
        <v>390</v>
      </c>
      <c r="M41" s="34">
        <v>2500</v>
      </c>
      <c r="N41" s="81">
        <f t="shared" si="43"/>
        <v>4.0160642570281126</v>
      </c>
      <c r="O41" s="35">
        <f t="shared" si="36"/>
        <v>5.4677206851119893</v>
      </c>
      <c r="P41" s="34">
        <f t="shared" si="37"/>
        <v>5000</v>
      </c>
      <c r="Q41" s="36">
        <v>7.65</v>
      </c>
      <c r="R41" s="34" t="s">
        <v>25</v>
      </c>
      <c r="S41" s="37">
        <f t="shared" si="38"/>
        <v>228.75816993464053</v>
      </c>
      <c r="T41" s="42"/>
      <c r="U41" s="39">
        <v>2500</v>
      </c>
      <c r="V41" s="39">
        <v>3000</v>
      </c>
      <c r="W41" s="39"/>
      <c r="X41" s="39"/>
      <c r="Y41" s="39"/>
      <c r="Z41" s="39">
        <f t="shared" si="39"/>
        <v>5500</v>
      </c>
      <c r="AA41" s="34">
        <v>1200</v>
      </c>
      <c r="AB41" s="34">
        <v>7000</v>
      </c>
      <c r="AC41" s="34">
        <v>1290</v>
      </c>
      <c r="AD41" s="34">
        <v>290</v>
      </c>
      <c r="AE41" s="37">
        <v>2500</v>
      </c>
      <c r="AF41" s="36">
        <f t="shared" si="40"/>
        <v>4.2635658914728678</v>
      </c>
      <c r="AG41" s="40">
        <f t="shared" si="41"/>
        <v>5.6653491436100136</v>
      </c>
      <c r="AH41" s="37">
        <v>4500</v>
      </c>
      <c r="AI41" s="36">
        <v>4.5999999999999996</v>
      </c>
      <c r="AJ41" s="34" t="s">
        <v>25</v>
      </c>
      <c r="AK41" s="37">
        <f t="shared" si="42"/>
        <v>1369.5652173913045</v>
      </c>
    </row>
    <row r="42" spans="1:37">
      <c r="A42" s="87"/>
      <c r="B42" s="92" t="s">
        <v>268</v>
      </c>
      <c r="C42" s="34">
        <v>2500</v>
      </c>
      <c r="D42" s="34">
        <v>2500</v>
      </c>
      <c r="E42" s="92"/>
      <c r="F42" s="92"/>
      <c r="G42" s="92"/>
      <c r="H42" s="92">
        <f t="shared" si="35"/>
        <v>5000</v>
      </c>
      <c r="I42" s="34">
        <v>1200</v>
      </c>
      <c r="J42" s="34">
        <v>6600</v>
      </c>
      <c r="K42" s="34">
        <v>1245</v>
      </c>
      <c r="L42" s="34">
        <v>390</v>
      </c>
      <c r="M42" s="34">
        <v>2500</v>
      </c>
      <c r="N42" s="81">
        <f t="shared" si="43"/>
        <v>4.0160642570281126</v>
      </c>
      <c r="O42" s="35">
        <f t="shared" si="36"/>
        <v>5.4677206851119893</v>
      </c>
      <c r="P42" s="92">
        <f t="shared" si="37"/>
        <v>5000</v>
      </c>
      <c r="Q42" s="93">
        <v>7.65</v>
      </c>
      <c r="R42" s="92" t="s">
        <v>25</v>
      </c>
      <c r="S42" s="94">
        <f t="shared" si="38"/>
        <v>228.75816993464053</v>
      </c>
      <c r="T42" s="42"/>
      <c r="U42" s="39">
        <v>2750</v>
      </c>
      <c r="V42" s="39">
        <v>2750</v>
      </c>
      <c r="W42" s="95"/>
      <c r="X42" s="95"/>
      <c r="Y42" s="95"/>
      <c r="Z42" s="95">
        <f t="shared" si="39"/>
        <v>5500</v>
      </c>
      <c r="AA42" s="34">
        <v>1200</v>
      </c>
      <c r="AB42" s="34">
        <v>7000</v>
      </c>
      <c r="AC42" s="92">
        <v>1280</v>
      </c>
      <c r="AD42" s="92">
        <v>290</v>
      </c>
      <c r="AE42" s="37">
        <v>2500</v>
      </c>
      <c r="AF42" s="93">
        <f t="shared" si="40"/>
        <v>4.296875</v>
      </c>
      <c r="AG42" s="40">
        <f t="shared" si="41"/>
        <v>5.6214317083882301</v>
      </c>
      <c r="AH42" s="37">
        <v>4500</v>
      </c>
      <c r="AI42" s="36">
        <v>4.62</v>
      </c>
      <c r="AJ42" s="92" t="s">
        <v>25</v>
      </c>
      <c r="AK42" s="94">
        <f t="shared" si="42"/>
        <v>1363.6363636363635</v>
      </c>
    </row>
    <row r="43" spans="1:37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</row>
    <row r="44" spans="1:37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</row>
    <row r="45" spans="1:37" ht="15.75">
      <c r="A45" s="90" t="s">
        <v>222</v>
      </c>
      <c r="B45" s="9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</row>
    <row r="46" spans="1:37">
      <c r="A46" s="51" t="s">
        <v>462</v>
      </c>
      <c r="B46" s="52" t="s">
        <v>461</v>
      </c>
      <c r="C46" s="61" t="s">
        <v>227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78"/>
      <c r="U46" s="51" t="s">
        <v>226</v>
      </c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14.25" customHeight="1">
      <c r="A47" s="51"/>
      <c r="B47" s="52"/>
      <c r="C47" s="1" t="s">
        <v>5</v>
      </c>
      <c r="D47" s="1" t="s">
        <v>6</v>
      </c>
      <c r="E47" s="1" t="s">
        <v>7</v>
      </c>
      <c r="F47" s="1" t="s">
        <v>8</v>
      </c>
      <c r="G47" s="1" t="s">
        <v>47</v>
      </c>
      <c r="H47" s="51" t="s">
        <v>228</v>
      </c>
      <c r="I47" s="51"/>
      <c r="J47" s="51"/>
      <c r="K47" s="51" t="s">
        <v>229</v>
      </c>
      <c r="L47" s="51"/>
      <c r="M47" s="51"/>
      <c r="N47" s="1" t="s">
        <v>11</v>
      </c>
      <c r="O47" s="56" t="s">
        <v>12</v>
      </c>
      <c r="P47" s="51" t="s">
        <v>13</v>
      </c>
      <c r="Q47" s="56" t="s">
        <v>14</v>
      </c>
      <c r="R47" s="51" t="s">
        <v>15</v>
      </c>
      <c r="S47" s="51" t="s">
        <v>16</v>
      </c>
      <c r="T47" s="78"/>
      <c r="U47" s="32" t="s">
        <v>5</v>
      </c>
      <c r="V47" s="32" t="s">
        <v>6</v>
      </c>
      <c r="W47" s="32" t="s">
        <v>7</v>
      </c>
      <c r="X47" s="32" t="s">
        <v>8</v>
      </c>
      <c r="Y47" s="1" t="s">
        <v>47</v>
      </c>
      <c r="Z47" s="59" t="s">
        <v>228</v>
      </c>
      <c r="AA47" s="59"/>
      <c r="AB47" s="59"/>
      <c r="AC47" s="59" t="s">
        <v>229</v>
      </c>
      <c r="AD47" s="59"/>
      <c r="AE47" s="59"/>
      <c r="AF47" s="33" t="s">
        <v>17</v>
      </c>
      <c r="AG47" s="60" t="s">
        <v>12</v>
      </c>
      <c r="AH47" s="79" t="s">
        <v>463</v>
      </c>
      <c r="AI47" s="60" t="s">
        <v>464</v>
      </c>
      <c r="AJ47" s="52" t="s">
        <v>465</v>
      </c>
      <c r="AK47" s="52" t="s">
        <v>466</v>
      </c>
    </row>
    <row r="48" spans="1:37">
      <c r="A48" s="1"/>
      <c r="B48" s="30"/>
      <c r="C48" s="1" t="s">
        <v>18</v>
      </c>
      <c r="D48" s="1" t="s">
        <v>30</v>
      </c>
      <c r="E48" s="1" t="s">
        <v>18</v>
      </c>
      <c r="F48" s="1" t="s">
        <v>18</v>
      </c>
      <c r="G48" s="3" t="s">
        <v>18</v>
      </c>
      <c r="H48" s="1" t="s">
        <v>19</v>
      </c>
      <c r="I48" s="1" t="s">
        <v>20</v>
      </c>
      <c r="J48" s="1" t="s">
        <v>21</v>
      </c>
      <c r="K48" s="1" t="s">
        <v>19</v>
      </c>
      <c r="L48" s="1" t="s">
        <v>20</v>
      </c>
      <c r="M48" s="1" t="s">
        <v>21</v>
      </c>
      <c r="N48" s="1" t="s">
        <v>23</v>
      </c>
      <c r="O48" s="57"/>
      <c r="P48" s="51"/>
      <c r="Q48" s="56"/>
      <c r="R48" s="51"/>
      <c r="S48" s="51"/>
      <c r="T48" s="78"/>
      <c r="U48" s="32" t="s">
        <v>18</v>
      </c>
      <c r="V48" s="32" t="s">
        <v>18</v>
      </c>
      <c r="W48" s="32" t="s">
        <v>18</v>
      </c>
      <c r="X48" s="32" t="s">
        <v>18</v>
      </c>
      <c r="Y48" s="3" t="s">
        <v>18</v>
      </c>
      <c r="Z48" s="1" t="s">
        <v>19</v>
      </c>
      <c r="AA48" s="1" t="s">
        <v>20</v>
      </c>
      <c r="AB48" s="1" t="s">
        <v>21</v>
      </c>
      <c r="AC48" s="1" t="s">
        <v>19</v>
      </c>
      <c r="AD48" s="1" t="s">
        <v>20</v>
      </c>
      <c r="AE48" s="1" t="s">
        <v>21</v>
      </c>
      <c r="AF48" s="33" t="s">
        <v>23</v>
      </c>
      <c r="AG48" s="60"/>
      <c r="AH48" s="59"/>
      <c r="AI48" s="60"/>
      <c r="AJ48" s="51"/>
      <c r="AK48" s="51"/>
    </row>
    <row r="49" spans="1:41" ht="15" customHeight="1">
      <c r="A49" s="85" t="s">
        <v>33</v>
      </c>
      <c r="B49" s="34" t="s">
        <v>242</v>
      </c>
      <c r="C49" s="34">
        <v>1500</v>
      </c>
      <c r="D49" s="34">
        <v>2600</v>
      </c>
      <c r="E49" s="1"/>
      <c r="F49" s="34"/>
      <c r="G49" s="34"/>
      <c r="H49" s="34">
        <f t="shared" ref="H49:H78" si="44">C49+D49+E49+F49</f>
        <v>4100</v>
      </c>
      <c r="I49" s="34">
        <v>1600</v>
      </c>
      <c r="J49" s="34">
        <v>7000</v>
      </c>
      <c r="K49" s="34">
        <v>1100</v>
      </c>
      <c r="L49" s="34">
        <v>400</v>
      </c>
      <c r="M49" s="34">
        <v>2500</v>
      </c>
      <c r="N49" s="81">
        <f t="shared" ref="N49:N78" si="45">H49/K49</f>
        <v>3.7272727272727271</v>
      </c>
      <c r="O49" s="35">
        <f t="shared" ref="O49:O78" si="46">K49/230</f>
        <v>4.7826086956521738</v>
      </c>
      <c r="P49" s="34">
        <f t="shared" ref="P49:P78" si="47">H49</f>
        <v>4100</v>
      </c>
      <c r="Q49" s="81">
        <v>7.1</v>
      </c>
      <c r="R49" s="34" t="s">
        <v>28</v>
      </c>
      <c r="S49" s="96">
        <f t="shared" ref="S49:S78" si="48">P49*350/Q49/1000</f>
        <v>202.11267605633805</v>
      </c>
      <c r="T49" s="42"/>
      <c r="U49" s="39">
        <v>2000</v>
      </c>
      <c r="V49" s="39">
        <v>3000</v>
      </c>
      <c r="W49" s="32"/>
      <c r="X49" s="32"/>
      <c r="Y49" s="32"/>
      <c r="Z49" s="39">
        <f>U49+V49</f>
        <v>5000</v>
      </c>
      <c r="AA49" s="34">
        <v>1300</v>
      </c>
      <c r="AB49" s="34">
        <v>7000</v>
      </c>
      <c r="AC49" s="34">
        <v>1450</v>
      </c>
      <c r="AD49" s="34">
        <v>400</v>
      </c>
      <c r="AE49" s="34">
        <v>2500</v>
      </c>
      <c r="AF49" s="36">
        <f t="shared" ref="AF49:AF78" si="49">Z49/AC49</f>
        <v>3.4482758620689653</v>
      </c>
      <c r="AG49" s="40">
        <f t="shared" ref="AG49:AG56" si="50">AC49/230/0.99</f>
        <v>6.3680281071585414</v>
      </c>
      <c r="AH49" s="37">
        <v>4000</v>
      </c>
      <c r="AI49" s="36">
        <v>4.2</v>
      </c>
      <c r="AJ49" s="34" t="s">
        <v>26</v>
      </c>
      <c r="AK49" s="37">
        <f t="shared" ref="AK49:AK56" si="51">AH49*1400/AI49/1000</f>
        <v>1333.3333333333333</v>
      </c>
    </row>
    <row r="50" spans="1:41">
      <c r="A50" s="86"/>
      <c r="B50" s="34" t="s">
        <v>265</v>
      </c>
      <c r="C50" s="34">
        <v>1500</v>
      </c>
      <c r="D50" s="34">
        <v>3500</v>
      </c>
      <c r="E50" s="34"/>
      <c r="F50" s="34"/>
      <c r="G50" s="34"/>
      <c r="H50" s="34">
        <f t="shared" si="44"/>
        <v>5000</v>
      </c>
      <c r="I50" s="34">
        <v>1600</v>
      </c>
      <c r="J50" s="34">
        <v>7800</v>
      </c>
      <c r="K50" s="34">
        <v>1150</v>
      </c>
      <c r="L50" s="34">
        <v>400</v>
      </c>
      <c r="M50" s="34">
        <v>3000</v>
      </c>
      <c r="N50" s="81">
        <f t="shared" si="45"/>
        <v>4.3478260869565215</v>
      </c>
      <c r="O50" s="35">
        <f t="shared" si="46"/>
        <v>5</v>
      </c>
      <c r="P50" s="34">
        <f t="shared" si="47"/>
        <v>5000</v>
      </c>
      <c r="Q50" s="81">
        <v>7.1</v>
      </c>
      <c r="R50" s="34" t="s">
        <v>28</v>
      </c>
      <c r="S50" s="96">
        <f t="shared" si="48"/>
        <v>246.47887323943661</v>
      </c>
      <c r="T50" s="42"/>
      <c r="U50" s="39">
        <v>2000</v>
      </c>
      <c r="V50" s="39">
        <v>3700</v>
      </c>
      <c r="W50" s="39"/>
      <c r="X50" s="39"/>
      <c r="Y50" s="39"/>
      <c r="Z50" s="39">
        <f>U50+V50+W50</f>
        <v>5700</v>
      </c>
      <c r="AA50" s="34">
        <v>1300</v>
      </c>
      <c r="AB50" s="34">
        <v>7600</v>
      </c>
      <c r="AC50" s="34">
        <v>1500</v>
      </c>
      <c r="AD50" s="34">
        <v>400</v>
      </c>
      <c r="AE50" s="34">
        <v>2600</v>
      </c>
      <c r="AF50" s="36">
        <f t="shared" si="49"/>
        <v>3.8</v>
      </c>
      <c r="AG50" s="40">
        <f t="shared" si="50"/>
        <v>6.587615283267457</v>
      </c>
      <c r="AH50" s="37">
        <v>4500</v>
      </c>
      <c r="AI50" s="36">
        <v>4.3</v>
      </c>
      <c r="AJ50" s="34" t="s">
        <v>26</v>
      </c>
      <c r="AK50" s="37">
        <f t="shared" si="51"/>
        <v>1465.1162790697676</v>
      </c>
    </row>
    <row r="51" spans="1:41">
      <c r="A51" s="86"/>
      <c r="B51" s="34" t="s">
        <v>306</v>
      </c>
      <c r="C51" s="34">
        <v>1100</v>
      </c>
      <c r="D51" s="34">
        <v>4100</v>
      </c>
      <c r="E51" s="34"/>
      <c r="F51" s="34"/>
      <c r="G51" s="34"/>
      <c r="H51" s="34">
        <f t="shared" si="44"/>
        <v>5200</v>
      </c>
      <c r="I51" s="34">
        <v>1600</v>
      </c>
      <c r="J51" s="34">
        <v>8200</v>
      </c>
      <c r="K51" s="34">
        <v>1209</v>
      </c>
      <c r="L51" s="34">
        <v>400</v>
      </c>
      <c r="M51" s="34">
        <v>3200</v>
      </c>
      <c r="N51" s="81">
        <f t="shared" si="45"/>
        <v>4.301075268817204</v>
      </c>
      <c r="O51" s="35">
        <f t="shared" si="46"/>
        <v>5.2565217391304344</v>
      </c>
      <c r="P51" s="34">
        <f t="shared" si="47"/>
        <v>5200</v>
      </c>
      <c r="Q51" s="81">
        <v>7.1</v>
      </c>
      <c r="R51" s="34" t="s">
        <v>28</v>
      </c>
      <c r="S51" s="96">
        <f t="shared" si="48"/>
        <v>256.33802816901408</v>
      </c>
      <c r="T51" s="42"/>
      <c r="U51" s="39">
        <v>1800</v>
      </c>
      <c r="V51" s="39">
        <v>4200</v>
      </c>
      <c r="W51" s="39"/>
      <c r="X51" s="39"/>
      <c r="Y51" s="39"/>
      <c r="Z51" s="39">
        <f>U51+V51+W51</f>
        <v>6000</v>
      </c>
      <c r="AA51" s="34">
        <v>1300</v>
      </c>
      <c r="AB51" s="34">
        <v>8500</v>
      </c>
      <c r="AC51" s="34">
        <v>1500</v>
      </c>
      <c r="AD51" s="34">
        <v>400</v>
      </c>
      <c r="AE51" s="34">
        <v>2800</v>
      </c>
      <c r="AF51" s="36">
        <f t="shared" si="49"/>
        <v>4</v>
      </c>
      <c r="AG51" s="40">
        <f t="shared" si="50"/>
        <v>6.587615283267457</v>
      </c>
      <c r="AH51" s="37">
        <v>5000</v>
      </c>
      <c r="AI51" s="36">
        <v>4.4000000000000004</v>
      </c>
      <c r="AJ51" s="34" t="s">
        <v>26</v>
      </c>
      <c r="AK51" s="37">
        <f t="shared" si="51"/>
        <v>1590.9090909090908</v>
      </c>
    </row>
    <row r="52" spans="1:41">
      <c r="A52" s="86"/>
      <c r="B52" s="34" t="s">
        <v>233</v>
      </c>
      <c r="C52" s="34">
        <v>2100</v>
      </c>
      <c r="D52" s="34">
        <v>2100</v>
      </c>
      <c r="E52" s="34"/>
      <c r="F52" s="34"/>
      <c r="G52" s="34"/>
      <c r="H52" s="34">
        <f t="shared" si="44"/>
        <v>4200</v>
      </c>
      <c r="I52" s="34">
        <v>1600</v>
      </c>
      <c r="J52" s="34">
        <v>7000</v>
      </c>
      <c r="K52" s="34">
        <v>1100</v>
      </c>
      <c r="L52" s="34">
        <v>400</v>
      </c>
      <c r="M52" s="34">
        <v>2500</v>
      </c>
      <c r="N52" s="81">
        <f t="shared" si="45"/>
        <v>3.8181818181818183</v>
      </c>
      <c r="O52" s="35">
        <f t="shared" si="46"/>
        <v>4.7826086956521738</v>
      </c>
      <c r="P52" s="34">
        <f t="shared" si="47"/>
        <v>4200</v>
      </c>
      <c r="Q52" s="81">
        <v>7.5</v>
      </c>
      <c r="R52" s="34" t="s">
        <v>28</v>
      </c>
      <c r="S52" s="96">
        <f t="shared" si="48"/>
        <v>196</v>
      </c>
      <c r="T52" s="42"/>
      <c r="U52" s="39">
        <v>2600</v>
      </c>
      <c r="V52" s="39">
        <v>2600</v>
      </c>
      <c r="W52" s="39"/>
      <c r="X52" s="39"/>
      <c r="Y52" s="39"/>
      <c r="Z52" s="39">
        <f>U52+V52+W52</f>
        <v>5200</v>
      </c>
      <c r="AA52" s="34">
        <v>1300</v>
      </c>
      <c r="AB52" s="34">
        <v>7000</v>
      </c>
      <c r="AC52" s="34">
        <v>1450</v>
      </c>
      <c r="AD52" s="34">
        <v>400</v>
      </c>
      <c r="AE52" s="34">
        <v>2500</v>
      </c>
      <c r="AF52" s="36">
        <f t="shared" si="49"/>
        <v>3.5862068965517242</v>
      </c>
      <c r="AG52" s="40">
        <f t="shared" si="50"/>
        <v>6.3680281071585414</v>
      </c>
      <c r="AH52" s="37">
        <v>4000</v>
      </c>
      <c r="AI52" s="36">
        <v>4.2</v>
      </c>
      <c r="AJ52" s="34" t="s">
        <v>26</v>
      </c>
      <c r="AK52" s="37">
        <f t="shared" si="51"/>
        <v>1333.3333333333333</v>
      </c>
    </row>
    <row r="53" spans="1:41">
      <c r="A53" s="86"/>
      <c r="B53" s="34" t="s">
        <v>243</v>
      </c>
      <c r="C53" s="34">
        <v>2100</v>
      </c>
      <c r="D53" s="34">
        <v>2600</v>
      </c>
      <c r="E53" s="34"/>
      <c r="F53" s="34"/>
      <c r="G53" s="34"/>
      <c r="H53" s="34">
        <f t="shared" si="44"/>
        <v>4700</v>
      </c>
      <c r="I53" s="34">
        <v>1600</v>
      </c>
      <c r="J53" s="34">
        <v>7500</v>
      </c>
      <c r="K53" s="34">
        <v>1140</v>
      </c>
      <c r="L53" s="34">
        <v>400</v>
      </c>
      <c r="M53" s="34">
        <v>2700</v>
      </c>
      <c r="N53" s="81">
        <f t="shared" si="45"/>
        <v>4.1228070175438596</v>
      </c>
      <c r="O53" s="35">
        <f t="shared" si="46"/>
        <v>4.9565217391304346</v>
      </c>
      <c r="P53" s="34">
        <f t="shared" si="47"/>
        <v>4700</v>
      </c>
      <c r="Q53" s="81">
        <v>7.5</v>
      </c>
      <c r="R53" s="34" t="s">
        <v>28</v>
      </c>
      <c r="S53" s="96">
        <f t="shared" si="48"/>
        <v>219.33333333333334</v>
      </c>
      <c r="T53" s="42"/>
      <c r="U53" s="39">
        <v>2600</v>
      </c>
      <c r="V53" s="39">
        <v>3000</v>
      </c>
      <c r="W53" s="39"/>
      <c r="X53" s="39"/>
      <c r="Y53" s="39"/>
      <c r="Z53" s="39">
        <f t="shared" ref="Z53:Z72" si="52">U53+V53+W53</f>
        <v>5600</v>
      </c>
      <c r="AA53" s="34">
        <v>1300</v>
      </c>
      <c r="AB53" s="34">
        <v>7500</v>
      </c>
      <c r="AC53" s="34">
        <v>1500</v>
      </c>
      <c r="AD53" s="34">
        <v>400</v>
      </c>
      <c r="AE53" s="34">
        <v>2600</v>
      </c>
      <c r="AF53" s="36">
        <f t="shared" si="49"/>
        <v>3.7333333333333334</v>
      </c>
      <c r="AG53" s="40">
        <f t="shared" si="50"/>
        <v>6.587615283267457</v>
      </c>
      <c r="AH53" s="37">
        <v>4500</v>
      </c>
      <c r="AI53" s="36">
        <v>4.3</v>
      </c>
      <c r="AJ53" s="34" t="s">
        <v>26</v>
      </c>
      <c r="AK53" s="37">
        <f t="shared" si="51"/>
        <v>1465.1162790697676</v>
      </c>
    </row>
    <row r="54" spans="1:41">
      <c r="A54" s="86"/>
      <c r="B54" s="34" t="s">
        <v>266</v>
      </c>
      <c r="C54" s="34">
        <v>2000</v>
      </c>
      <c r="D54" s="34">
        <v>3200</v>
      </c>
      <c r="E54" s="34"/>
      <c r="F54" s="34"/>
      <c r="G54" s="34"/>
      <c r="H54" s="34">
        <f t="shared" si="44"/>
        <v>5200</v>
      </c>
      <c r="I54" s="34">
        <v>1600</v>
      </c>
      <c r="J54" s="34">
        <v>8200</v>
      </c>
      <c r="K54" s="34">
        <v>1209</v>
      </c>
      <c r="L54" s="34">
        <v>400</v>
      </c>
      <c r="M54" s="34">
        <v>3200</v>
      </c>
      <c r="N54" s="81">
        <f t="shared" si="45"/>
        <v>4.301075268817204</v>
      </c>
      <c r="O54" s="35">
        <f t="shared" si="46"/>
        <v>5.2565217391304344</v>
      </c>
      <c r="P54" s="34">
        <f t="shared" si="47"/>
        <v>5200</v>
      </c>
      <c r="Q54" s="81">
        <v>7.5</v>
      </c>
      <c r="R54" s="34" t="s">
        <v>28</v>
      </c>
      <c r="S54" s="96">
        <f t="shared" si="48"/>
        <v>242.66666666666666</v>
      </c>
      <c r="T54" s="42"/>
      <c r="U54" s="39">
        <v>2600</v>
      </c>
      <c r="V54" s="39">
        <v>3400</v>
      </c>
      <c r="W54" s="39"/>
      <c r="X54" s="39"/>
      <c r="Y54" s="39"/>
      <c r="Z54" s="39">
        <f t="shared" si="52"/>
        <v>6000</v>
      </c>
      <c r="AA54" s="34">
        <v>1300</v>
      </c>
      <c r="AB54" s="34">
        <v>8500</v>
      </c>
      <c r="AC54" s="34">
        <v>1580</v>
      </c>
      <c r="AD54" s="34">
        <v>400</v>
      </c>
      <c r="AE54" s="34">
        <v>2650</v>
      </c>
      <c r="AF54" s="36">
        <f t="shared" si="49"/>
        <v>3.7974683544303796</v>
      </c>
      <c r="AG54" s="40">
        <f t="shared" si="50"/>
        <v>6.9389547650417223</v>
      </c>
      <c r="AH54" s="37">
        <v>5000</v>
      </c>
      <c r="AI54" s="36">
        <v>4.4000000000000004</v>
      </c>
      <c r="AJ54" s="34" t="s">
        <v>26</v>
      </c>
      <c r="AK54" s="37">
        <f t="shared" si="51"/>
        <v>1590.9090909090908</v>
      </c>
    </row>
    <row r="55" spans="1:41">
      <c r="A55" s="86"/>
      <c r="B55" s="34" t="s">
        <v>307</v>
      </c>
      <c r="C55" s="34">
        <v>1500</v>
      </c>
      <c r="D55" s="34">
        <v>3700</v>
      </c>
      <c r="E55" s="34"/>
      <c r="F55" s="34"/>
      <c r="G55" s="34"/>
      <c r="H55" s="34">
        <f t="shared" si="44"/>
        <v>5200</v>
      </c>
      <c r="I55" s="34">
        <v>1600</v>
      </c>
      <c r="J55" s="34">
        <v>8200</v>
      </c>
      <c r="K55" s="34">
        <v>1209</v>
      </c>
      <c r="L55" s="34">
        <v>400</v>
      </c>
      <c r="M55" s="34">
        <v>3200</v>
      </c>
      <c r="N55" s="81">
        <f t="shared" si="45"/>
        <v>4.301075268817204</v>
      </c>
      <c r="O55" s="35">
        <f t="shared" si="46"/>
        <v>5.2565217391304344</v>
      </c>
      <c r="P55" s="34">
        <f t="shared" si="47"/>
        <v>5200</v>
      </c>
      <c r="Q55" s="81">
        <v>7.5</v>
      </c>
      <c r="R55" s="34" t="s">
        <v>28</v>
      </c>
      <c r="S55" s="96">
        <f t="shared" si="48"/>
        <v>242.66666666666666</v>
      </c>
      <c r="T55" s="42"/>
      <c r="U55" s="39">
        <v>1900</v>
      </c>
      <c r="V55" s="39">
        <v>4100</v>
      </c>
      <c r="W55" s="39"/>
      <c r="X55" s="39"/>
      <c r="Y55" s="39"/>
      <c r="Z55" s="39">
        <f t="shared" si="52"/>
        <v>6000</v>
      </c>
      <c r="AA55" s="34">
        <v>1300</v>
      </c>
      <c r="AB55" s="34">
        <v>8500</v>
      </c>
      <c r="AC55" s="97">
        <v>1500</v>
      </c>
      <c r="AD55" s="34">
        <v>400</v>
      </c>
      <c r="AE55" s="34">
        <v>2800</v>
      </c>
      <c r="AF55" s="36">
        <f t="shared" si="49"/>
        <v>4</v>
      </c>
      <c r="AG55" s="40">
        <f t="shared" si="50"/>
        <v>6.587615283267457</v>
      </c>
      <c r="AH55" s="37">
        <v>5000</v>
      </c>
      <c r="AI55" s="36">
        <v>4.4000000000000004</v>
      </c>
      <c r="AJ55" s="34" t="s">
        <v>26</v>
      </c>
      <c r="AK55" s="37">
        <f t="shared" si="51"/>
        <v>1590.9090909090908</v>
      </c>
    </row>
    <row r="56" spans="1:41">
      <c r="A56" s="86"/>
      <c r="B56" s="126" t="s">
        <v>244</v>
      </c>
      <c r="C56" s="34">
        <v>2600</v>
      </c>
      <c r="D56" s="34">
        <v>2600</v>
      </c>
      <c r="E56" s="34"/>
      <c r="F56" s="34"/>
      <c r="G56" s="34"/>
      <c r="H56" s="34">
        <f t="shared" si="44"/>
        <v>5200</v>
      </c>
      <c r="I56" s="34">
        <v>1600</v>
      </c>
      <c r="J56" s="34">
        <v>8200</v>
      </c>
      <c r="K56" s="34">
        <v>1209</v>
      </c>
      <c r="L56" s="34">
        <v>400</v>
      </c>
      <c r="M56" s="34">
        <v>3200</v>
      </c>
      <c r="N56" s="81">
        <f t="shared" si="45"/>
        <v>4.301075268817204</v>
      </c>
      <c r="O56" s="35">
        <f t="shared" si="46"/>
        <v>5.2565217391304344</v>
      </c>
      <c r="P56" s="34">
        <f t="shared" si="47"/>
        <v>5200</v>
      </c>
      <c r="Q56" s="81">
        <v>8.1</v>
      </c>
      <c r="R56" s="34" t="s">
        <v>28</v>
      </c>
      <c r="S56" s="96">
        <f t="shared" si="48"/>
        <v>224.69135802469137</v>
      </c>
      <c r="T56" s="42"/>
      <c r="U56" s="39">
        <v>3000</v>
      </c>
      <c r="V56" s="39">
        <v>3000</v>
      </c>
      <c r="W56" s="39"/>
      <c r="X56" s="39"/>
      <c r="Y56" s="39"/>
      <c r="Z56" s="39">
        <f>U56+V56+W56</f>
        <v>6000</v>
      </c>
      <c r="AA56" s="34">
        <v>1300</v>
      </c>
      <c r="AB56" s="34">
        <v>8500</v>
      </c>
      <c r="AC56" s="34">
        <v>1500</v>
      </c>
      <c r="AD56" s="34">
        <v>400</v>
      </c>
      <c r="AE56" s="34">
        <v>3200</v>
      </c>
      <c r="AF56" s="93">
        <f t="shared" si="49"/>
        <v>4</v>
      </c>
      <c r="AG56" s="40">
        <f t="shared" si="50"/>
        <v>6.587615283267457</v>
      </c>
      <c r="AH56" s="37">
        <v>5000</v>
      </c>
      <c r="AI56" s="36">
        <v>4.4000000000000004</v>
      </c>
      <c r="AJ56" s="34" t="s">
        <v>26</v>
      </c>
      <c r="AK56" s="94">
        <f t="shared" si="51"/>
        <v>1590.9090909090908</v>
      </c>
    </row>
    <row r="57" spans="1:41">
      <c r="A57" s="86"/>
      <c r="B57" s="126" t="s">
        <v>267</v>
      </c>
      <c r="C57" s="34">
        <v>2200</v>
      </c>
      <c r="D57" s="34">
        <v>3000</v>
      </c>
      <c r="E57" s="34"/>
      <c r="F57" s="34"/>
      <c r="G57" s="34"/>
      <c r="H57" s="34">
        <f t="shared" si="44"/>
        <v>5200</v>
      </c>
      <c r="I57" s="34">
        <v>1600</v>
      </c>
      <c r="J57" s="34">
        <v>8200</v>
      </c>
      <c r="K57" s="34">
        <v>1209</v>
      </c>
      <c r="L57" s="34">
        <v>400</v>
      </c>
      <c r="M57" s="34">
        <v>3200</v>
      </c>
      <c r="N57" s="81">
        <f t="shared" si="45"/>
        <v>4.301075268817204</v>
      </c>
      <c r="O57" s="35">
        <f t="shared" si="46"/>
        <v>5.2565217391304344</v>
      </c>
      <c r="P57" s="34">
        <f t="shared" si="47"/>
        <v>5200</v>
      </c>
      <c r="Q57" s="81">
        <v>8.1</v>
      </c>
      <c r="R57" s="34" t="s">
        <v>28</v>
      </c>
      <c r="S57" s="96">
        <f t="shared" si="48"/>
        <v>224.69135802469137</v>
      </c>
      <c r="T57" s="42"/>
      <c r="U57" s="39">
        <v>2700</v>
      </c>
      <c r="V57" s="39">
        <v>3300</v>
      </c>
      <c r="W57" s="39"/>
      <c r="X57" s="39"/>
      <c r="Y57" s="39"/>
      <c r="Z57" s="39">
        <f t="shared" si="52"/>
        <v>6000</v>
      </c>
      <c r="AA57" s="34">
        <v>1300</v>
      </c>
      <c r="AB57" s="34">
        <v>8500</v>
      </c>
      <c r="AC57" s="34">
        <v>1500</v>
      </c>
      <c r="AD57" s="34">
        <v>400</v>
      </c>
      <c r="AE57" s="34">
        <v>3200</v>
      </c>
      <c r="AF57" s="93">
        <f t="shared" si="49"/>
        <v>4</v>
      </c>
      <c r="AG57" s="40">
        <f t="shared" ref="AG57:AG78" si="53">AC57/230/0.99</f>
        <v>6.587615283267457</v>
      </c>
      <c r="AH57" s="37">
        <v>5000</v>
      </c>
      <c r="AI57" s="36">
        <v>4.4000000000000004</v>
      </c>
      <c r="AJ57" s="34" t="s">
        <v>26</v>
      </c>
      <c r="AK57" s="94">
        <f t="shared" ref="AK57:AK78" si="54">AH57*1400/AI57/1000</f>
        <v>1590.9090909090908</v>
      </c>
    </row>
    <row r="58" spans="1:41">
      <c r="A58" s="86"/>
      <c r="B58" s="126" t="s">
        <v>308</v>
      </c>
      <c r="C58" s="34">
        <v>1500</v>
      </c>
      <c r="D58" s="34">
        <v>3700</v>
      </c>
      <c r="E58" s="34"/>
      <c r="F58" s="34"/>
      <c r="G58" s="34"/>
      <c r="H58" s="34">
        <f t="shared" si="44"/>
        <v>5200</v>
      </c>
      <c r="I58" s="34">
        <v>1600</v>
      </c>
      <c r="J58" s="34">
        <v>8200</v>
      </c>
      <c r="K58" s="34">
        <v>1209</v>
      </c>
      <c r="L58" s="34">
        <v>400</v>
      </c>
      <c r="M58" s="34">
        <v>3200</v>
      </c>
      <c r="N58" s="81">
        <f t="shared" si="45"/>
        <v>4.301075268817204</v>
      </c>
      <c r="O58" s="35">
        <f t="shared" si="46"/>
        <v>5.2565217391304344</v>
      </c>
      <c r="P58" s="34">
        <f t="shared" si="47"/>
        <v>5200</v>
      </c>
      <c r="Q58" s="81">
        <v>8.1</v>
      </c>
      <c r="R58" s="34" t="s">
        <v>28</v>
      </c>
      <c r="S58" s="96">
        <f t="shared" si="48"/>
        <v>224.69135802469137</v>
      </c>
      <c r="T58" s="42"/>
      <c r="U58" s="39">
        <v>2000</v>
      </c>
      <c r="V58" s="39">
        <v>4000</v>
      </c>
      <c r="W58" s="39"/>
      <c r="X58" s="39"/>
      <c r="Y58" s="39"/>
      <c r="Z58" s="39">
        <f t="shared" si="52"/>
        <v>6000</v>
      </c>
      <c r="AA58" s="34">
        <v>1300</v>
      </c>
      <c r="AB58" s="34">
        <v>8500</v>
      </c>
      <c r="AC58" s="34">
        <v>1500</v>
      </c>
      <c r="AD58" s="34">
        <v>400</v>
      </c>
      <c r="AE58" s="34">
        <v>3200</v>
      </c>
      <c r="AF58" s="93">
        <f t="shared" si="49"/>
        <v>4</v>
      </c>
      <c r="AG58" s="40">
        <f t="shared" si="53"/>
        <v>6.587615283267457</v>
      </c>
      <c r="AH58" s="37">
        <v>5000</v>
      </c>
      <c r="AI58" s="36">
        <v>4.4000000000000004</v>
      </c>
      <c r="AJ58" s="34" t="s">
        <v>26</v>
      </c>
      <c r="AK58" s="94">
        <f t="shared" si="54"/>
        <v>1590.9090909090908</v>
      </c>
    </row>
    <row r="59" spans="1:41">
      <c r="A59" s="86"/>
      <c r="B59" s="126" t="s">
        <v>268</v>
      </c>
      <c r="C59" s="34">
        <v>2600</v>
      </c>
      <c r="D59" s="34">
        <v>2600</v>
      </c>
      <c r="E59" s="34"/>
      <c r="F59" s="34"/>
      <c r="G59" s="34"/>
      <c r="H59" s="34">
        <f t="shared" si="44"/>
        <v>5200</v>
      </c>
      <c r="I59" s="34">
        <v>1600</v>
      </c>
      <c r="J59" s="34">
        <v>8200</v>
      </c>
      <c r="K59" s="34">
        <v>1209</v>
      </c>
      <c r="L59" s="34">
        <v>400</v>
      </c>
      <c r="M59" s="34">
        <v>3200</v>
      </c>
      <c r="N59" s="81">
        <f t="shared" si="45"/>
        <v>4.301075268817204</v>
      </c>
      <c r="O59" s="35">
        <f t="shared" si="46"/>
        <v>5.2565217391304344</v>
      </c>
      <c r="P59" s="34">
        <f t="shared" si="47"/>
        <v>5200</v>
      </c>
      <c r="Q59" s="81">
        <v>8.1</v>
      </c>
      <c r="R59" s="34" t="s">
        <v>28</v>
      </c>
      <c r="S59" s="96">
        <f t="shared" si="48"/>
        <v>224.69135802469137</v>
      </c>
      <c r="T59" s="42"/>
      <c r="U59" s="39">
        <v>3000</v>
      </c>
      <c r="V59" s="39">
        <v>3000</v>
      </c>
      <c r="W59" s="39"/>
      <c r="X59" s="39"/>
      <c r="Y59" s="39"/>
      <c r="Z59" s="39">
        <f t="shared" si="52"/>
        <v>6000</v>
      </c>
      <c r="AA59" s="34">
        <v>1300</v>
      </c>
      <c r="AB59" s="34">
        <v>8500</v>
      </c>
      <c r="AC59" s="34">
        <v>1500</v>
      </c>
      <c r="AD59" s="34">
        <v>400</v>
      </c>
      <c r="AE59" s="34">
        <v>3200</v>
      </c>
      <c r="AF59" s="93">
        <f t="shared" si="49"/>
        <v>4</v>
      </c>
      <c r="AG59" s="40">
        <f t="shared" si="53"/>
        <v>6.587615283267457</v>
      </c>
      <c r="AH59" s="37">
        <v>5000</v>
      </c>
      <c r="AI59" s="36">
        <v>4.4000000000000004</v>
      </c>
      <c r="AJ59" s="34" t="s">
        <v>26</v>
      </c>
      <c r="AK59" s="94">
        <f t="shared" si="54"/>
        <v>1590.9090909090908</v>
      </c>
    </row>
    <row r="60" spans="1:41">
      <c r="A60" s="86"/>
      <c r="B60" s="126" t="s">
        <v>309</v>
      </c>
      <c r="C60" s="34">
        <v>2000</v>
      </c>
      <c r="D60" s="34">
        <v>3200</v>
      </c>
      <c r="E60" s="34"/>
      <c r="F60" s="34"/>
      <c r="G60" s="34"/>
      <c r="H60" s="34">
        <f t="shared" si="44"/>
        <v>5200</v>
      </c>
      <c r="I60" s="34">
        <v>1600</v>
      </c>
      <c r="J60" s="34">
        <v>8200</v>
      </c>
      <c r="K60" s="34">
        <v>1209</v>
      </c>
      <c r="L60" s="34">
        <v>400</v>
      </c>
      <c r="M60" s="34">
        <v>3200</v>
      </c>
      <c r="N60" s="81">
        <f t="shared" si="45"/>
        <v>4.301075268817204</v>
      </c>
      <c r="O60" s="35">
        <f t="shared" si="46"/>
        <v>5.2565217391304344</v>
      </c>
      <c r="P60" s="34">
        <f t="shared" si="47"/>
        <v>5200</v>
      </c>
      <c r="Q60" s="81">
        <v>8.1</v>
      </c>
      <c r="R60" s="34" t="s">
        <v>28</v>
      </c>
      <c r="S60" s="96">
        <f t="shared" si="48"/>
        <v>224.69135802469137</v>
      </c>
      <c r="T60" s="42"/>
      <c r="U60" s="39">
        <v>2300</v>
      </c>
      <c r="V60" s="39">
        <v>3700</v>
      </c>
      <c r="W60" s="39"/>
      <c r="X60" s="39"/>
      <c r="Y60" s="39"/>
      <c r="Z60" s="39">
        <f t="shared" si="52"/>
        <v>6000</v>
      </c>
      <c r="AA60" s="34">
        <v>1300</v>
      </c>
      <c r="AB60" s="34">
        <v>8500</v>
      </c>
      <c r="AC60" s="34">
        <v>1500</v>
      </c>
      <c r="AD60" s="34">
        <v>400</v>
      </c>
      <c r="AE60" s="34">
        <v>3200</v>
      </c>
      <c r="AF60" s="93">
        <f t="shared" si="49"/>
        <v>4</v>
      </c>
      <c r="AG60" s="40">
        <f t="shared" si="53"/>
        <v>6.587615283267457</v>
      </c>
      <c r="AH60" s="37">
        <v>5000</v>
      </c>
      <c r="AI60" s="36">
        <v>4.4000000000000004</v>
      </c>
      <c r="AJ60" s="34" t="s">
        <v>26</v>
      </c>
      <c r="AK60" s="94">
        <f t="shared" si="54"/>
        <v>1590.9090909090908</v>
      </c>
    </row>
    <row r="61" spans="1:41">
      <c r="A61" s="86"/>
      <c r="B61" s="126" t="s">
        <v>231</v>
      </c>
      <c r="C61" s="34">
        <v>1500</v>
      </c>
      <c r="D61" s="34">
        <v>1500</v>
      </c>
      <c r="E61" s="34">
        <v>1500</v>
      </c>
      <c r="F61" s="34"/>
      <c r="G61" s="34"/>
      <c r="H61" s="34">
        <f t="shared" si="44"/>
        <v>4500</v>
      </c>
      <c r="I61" s="34">
        <v>1600</v>
      </c>
      <c r="J61" s="34">
        <v>7500</v>
      </c>
      <c r="K61" s="34">
        <v>1200</v>
      </c>
      <c r="L61" s="34">
        <v>400</v>
      </c>
      <c r="M61" s="34">
        <v>2600</v>
      </c>
      <c r="N61" s="81">
        <f t="shared" si="45"/>
        <v>3.75</v>
      </c>
      <c r="O61" s="35">
        <f t="shared" si="46"/>
        <v>5.2173913043478262</v>
      </c>
      <c r="P61" s="34">
        <f t="shared" si="47"/>
        <v>4500</v>
      </c>
      <c r="Q61" s="81">
        <v>7.1</v>
      </c>
      <c r="R61" s="34" t="s">
        <v>28</v>
      </c>
      <c r="S61" s="96">
        <f t="shared" si="48"/>
        <v>221.83098591549296</v>
      </c>
      <c r="T61" s="42"/>
      <c r="U61" s="39">
        <v>1900</v>
      </c>
      <c r="V61" s="39">
        <v>1900</v>
      </c>
      <c r="W61" s="39">
        <v>1900</v>
      </c>
      <c r="X61" s="39"/>
      <c r="Y61" s="39"/>
      <c r="Z61" s="39">
        <f t="shared" si="52"/>
        <v>5700</v>
      </c>
      <c r="AA61" s="34">
        <v>1300</v>
      </c>
      <c r="AB61" s="34">
        <v>7500</v>
      </c>
      <c r="AC61" s="34">
        <v>1450</v>
      </c>
      <c r="AD61" s="34">
        <v>400</v>
      </c>
      <c r="AE61" s="34">
        <v>3200</v>
      </c>
      <c r="AF61" s="93">
        <f t="shared" si="49"/>
        <v>3.9310344827586206</v>
      </c>
      <c r="AG61" s="40">
        <f t="shared" si="53"/>
        <v>6.3680281071585414</v>
      </c>
      <c r="AH61" s="37">
        <v>4500</v>
      </c>
      <c r="AI61" s="36">
        <v>4.4000000000000004</v>
      </c>
      <c r="AJ61" s="92" t="s">
        <v>26</v>
      </c>
      <c r="AK61" s="94">
        <f t="shared" si="54"/>
        <v>1431.8181818181818</v>
      </c>
      <c r="AM61" s="127"/>
      <c r="AN61" s="127"/>
      <c r="AO61" s="127"/>
    </row>
    <row r="62" spans="1:41">
      <c r="A62" s="86"/>
      <c r="B62" s="126" t="s">
        <v>234</v>
      </c>
      <c r="C62" s="34">
        <v>1500</v>
      </c>
      <c r="D62" s="34">
        <v>1500</v>
      </c>
      <c r="E62" s="34">
        <v>2100</v>
      </c>
      <c r="F62" s="34"/>
      <c r="G62" s="34"/>
      <c r="H62" s="34">
        <f t="shared" si="44"/>
        <v>5100</v>
      </c>
      <c r="I62" s="34">
        <v>1600</v>
      </c>
      <c r="J62" s="34">
        <v>8000</v>
      </c>
      <c r="K62" s="34">
        <v>1200</v>
      </c>
      <c r="L62" s="34">
        <v>400</v>
      </c>
      <c r="M62" s="34">
        <v>3000</v>
      </c>
      <c r="N62" s="81">
        <f t="shared" si="45"/>
        <v>4.25</v>
      </c>
      <c r="O62" s="35">
        <f t="shared" si="46"/>
        <v>5.2173913043478262</v>
      </c>
      <c r="P62" s="34">
        <f t="shared" si="47"/>
        <v>5100</v>
      </c>
      <c r="Q62" s="81">
        <v>7.2</v>
      </c>
      <c r="R62" s="34" t="s">
        <v>28</v>
      </c>
      <c r="S62" s="96">
        <f t="shared" si="48"/>
        <v>247.91666666666666</v>
      </c>
      <c r="T62" s="42"/>
      <c r="U62" s="39">
        <v>1800</v>
      </c>
      <c r="V62" s="39">
        <v>1800</v>
      </c>
      <c r="W62" s="39">
        <v>2400</v>
      </c>
      <c r="X62" s="39"/>
      <c r="Y62" s="39"/>
      <c r="Z62" s="39">
        <f t="shared" si="52"/>
        <v>6000</v>
      </c>
      <c r="AA62" s="34">
        <v>1300</v>
      </c>
      <c r="AB62" s="34">
        <v>8000</v>
      </c>
      <c r="AC62" s="34">
        <v>1500</v>
      </c>
      <c r="AD62" s="34">
        <v>400</v>
      </c>
      <c r="AE62" s="34">
        <v>3200</v>
      </c>
      <c r="AF62" s="93">
        <f t="shared" si="49"/>
        <v>4</v>
      </c>
      <c r="AG62" s="40">
        <f t="shared" si="53"/>
        <v>6.587615283267457</v>
      </c>
      <c r="AH62" s="37">
        <v>4500</v>
      </c>
      <c r="AI62" s="36">
        <v>4.4000000000000004</v>
      </c>
      <c r="AJ62" s="92" t="s">
        <v>26</v>
      </c>
      <c r="AK62" s="94">
        <f t="shared" si="54"/>
        <v>1431.8181818181818</v>
      </c>
      <c r="AM62" s="127"/>
      <c r="AN62" s="127"/>
      <c r="AO62" s="127"/>
    </row>
    <row r="63" spans="1:41">
      <c r="A63" s="86"/>
      <c r="B63" s="126" t="s">
        <v>245</v>
      </c>
      <c r="C63" s="34">
        <v>1450</v>
      </c>
      <c r="D63" s="34">
        <v>1450</v>
      </c>
      <c r="E63" s="34">
        <v>2300</v>
      </c>
      <c r="F63" s="34"/>
      <c r="G63" s="34"/>
      <c r="H63" s="34">
        <f t="shared" si="44"/>
        <v>5200</v>
      </c>
      <c r="I63" s="34">
        <v>1600</v>
      </c>
      <c r="J63" s="34">
        <v>8200</v>
      </c>
      <c r="K63" s="34">
        <v>1200</v>
      </c>
      <c r="L63" s="34">
        <v>400</v>
      </c>
      <c r="M63" s="34">
        <v>3200</v>
      </c>
      <c r="N63" s="81">
        <f t="shared" si="45"/>
        <v>4.333333333333333</v>
      </c>
      <c r="O63" s="35">
        <f t="shared" si="46"/>
        <v>5.2173913043478262</v>
      </c>
      <c r="P63" s="34">
        <f t="shared" si="47"/>
        <v>5200</v>
      </c>
      <c r="Q63" s="81">
        <v>7.2</v>
      </c>
      <c r="R63" s="34" t="s">
        <v>28</v>
      </c>
      <c r="S63" s="96">
        <f t="shared" si="48"/>
        <v>252.77777777777777</v>
      </c>
      <c r="T63" s="42"/>
      <c r="U63" s="39">
        <v>1700</v>
      </c>
      <c r="V63" s="39">
        <v>1700</v>
      </c>
      <c r="W63" s="39">
        <v>2600</v>
      </c>
      <c r="X63" s="39"/>
      <c r="Y63" s="39"/>
      <c r="Z63" s="39">
        <f t="shared" si="52"/>
        <v>6000</v>
      </c>
      <c r="AA63" s="34">
        <v>1300</v>
      </c>
      <c r="AB63" s="34">
        <v>8500</v>
      </c>
      <c r="AC63" s="34">
        <v>1500</v>
      </c>
      <c r="AD63" s="34">
        <v>400</v>
      </c>
      <c r="AE63" s="34">
        <v>3200</v>
      </c>
      <c r="AF63" s="93">
        <f t="shared" si="49"/>
        <v>4</v>
      </c>
      <c r="AG63" s="40">
        <f t="shared" si="53"/>
        <v>6.587615283267457</v>
      </c>
      <c r="AH63" s="37">
        <v>5000</v>
      </c>
      <c r="AI63" s="36">
        <v>4.4000000000000004</v>
      </c>
      <c r="AJ63" s="92" t="s">
        <v>26</v>
      </c>
      <c r="AK63" s="94">
        <f t="shared" si="54"/>
        <v>1590.9090909090908</v>
      </c>
      <c r="AM63" s="127"/>
      <c r="AN63" s="127"/>
      <c r="AO63" s="127"/>
    </row>
    <row r="64" spans="1:41">
      <c r="A64" s="86"/>
      <c r="B64" s="126" t="s">
        <v>271</v>
      </c>
      <c r="C64" s="34">
        <v>1150</v>
      </c>
      <c r="D64" s="34">
        <v>1150</v>
      </c>
      <c r="E64" s="34">
        <v>2900</v>
      </c>
      <c r="F64" s="34"/>
      <c r="G64" s="34"/>
      <c r="H64" s="34">
        <f t="shared" si="44"/>
        <v>5200</v>
      </c>
      <c r="I64" s="34">
        <v>1600</v>
      </c>
      <c r="J64" s="34">
        <v>8200</v>
      </c>
      <c r="K64" s="34">
        <v>1200</v>
      </c>
      <c r="L64" s="34">
        <v>400</v>
      </c>
      <c r="M64" s="34">
        <v>3200</v>
      </c>
      <c r="N64" s="81">
        <f t="shared" si="45"/>
        <v>4.333333333333333</v>
      </c>
      <c r="O64" s="35">
        <f t="shared" si="46"/>
        <v>5.2173913043478262</v>
      </c>
      <c r="P64" s="34">
        <f t="shared" si="47"/>
        <v>5200</v>
      </c>
      <c r="Q64" s="81">
        <v>7.2</v>
      </c>
      <c r="R64" s="34" t="s">
        <v>28</v>
      </c>
      <c r="S64" s="96">
        <f t="shared" si="48"/>
        <v>252.77777777777777</v>
      </c>
      <c r="T64" s="42"/>
      <c r="U64" s="39">
        <v>1350</v>
      </c>
      <c r="V64" s="39">
        <v>1350</v>
      </c>
      <c r="W64" s="39">
        <v>3300</v>
      </c>
      <c r="X64" s="39"/>
      <c r="Y64" s="39"/>
      <c r="Z64" s="39">
        <f t="shared" si="52"/>
        <v>6000</v>
      </c>
      <c r="AA64" s="34">
        <v>1300</v>
      </c>
      <c r="AB64" s="34">
        <v>8500</v>
      </c>
      <c r="AC64" s="34">
        <v>1500</v>
      </c>
      <c r="AD64" s="34">
        <v>400</v>
      </c>
      <c r="AE64" s="34">
        <v>3200</v>
      </c>
      <c r="AF64" s="93">
        <f t="shared" si="49"/>
        <v>4</v>
      </c>
      <c r="AG64" s="40">
        <f t="shared" si="53"/>
        <v>6.587615283267457</v>
      </c>
      <c r="AH64" s="37">
        <v>5000</v>
      </c>
      <c r="AI64" s="36">
        <v>4.4000000000000004</v>
      </c>
      <c r="AJ64" s="92" t="s">
        <v>26</v>
      </c>
      <c r="AK64" s="94">
        <f t="shared" si="54"/>
        <v>1590.9090909090908</v>
      </c>
      <c r="AM64" s="127"/>
      <c r="AN64" s="127"/>
      <c r="AO64" s="127"/>
    </row>
    <row r="65" spans="1:41">
      <c r="A65" s="86"/>
      <c r="B65" s="126" t="s">
        <v>310</v>
      </c>
      <c r="C65" s="34">
        <v>1000</v>
      </c>
      <c r="D65" s="34">
        <v>1000</v>
      </c>
      <c r="E65" s="34">
        <v>3200</v>
      </c>
      <c r="F65" s="34"/>
      <c r="G65" s="34"/>
      <c r="H65" s="34">
        <f t="shared" si="44"/>
        <v>5200</v>
      </c>
      <c r="I65" s="34">
        <v>1600</v>
      </c>
      <c r="J65" s="34">
        <v>8200</v>
      </c>
      <c r="K65" s="34">
        <v>1200</v>
      </c>
      <c r="L65" s="34">
        <v>400</v>
      </c>
      <c r="M65" s="34">
        <v>3200</v>
      </c>
      <c r="N65" s="81">
        <f t="shared" si="45"/>
        <v>4.333333333333333</v>
      </c>
      <c r="O65" s="35">
        <f t="shared" si="46"/>
        <v>5.2173913043478262</v>
      </c>
      <c r="P65" s="34">
        <f t="shared" si="47"/>
        <v>5200</v>
      </c>
      <c r="Q65" s="81">
        <v>7.2</v>
      </c>
      <c r="R65" s="34" t="s">
        <v>28</v>
      </c>
      <c r="S65" s="96">
        <f t="shared" si="48"/>
        <v>252.77777777777777</v>
      </c>
      <c r="T65" s="42"/>
      <c r="U65" s="39">
        <v>1300</v>
      </c>
      <c r="V65" s="39">
        <v>1300</v>
      </c>
      <c r="W65" s="39">
        <v>3400</v>
      </c>
      <c r="X65" s="39"/>
      <c r="Y65" s="39"/>
      <c r="Z65" s="39">
        <f t="shared" si="52"/>
        <v>6000</v>
      </c>
      <c r="AA65" s="34">
        <v>1300</v>
      </c>
      <c r="AB65" s="34">
        <v>8500</v>
      </c>
      <c r="AC65" s="34">
        <v>1500</v>
      </c>
      <c r="AD65" s="34">
        <v>400</v>
      </c>
      <c r="AE65" s="34">
        <v>3200</v>
      </c>
      <c r="AF65" s="93">
        <f t="shared" si="49"/>
        <v>4</v>
      </c>
      <c r="AG65" s="40">
        <f t="shared" si="53"/>
        <v>6.587615283267457</v>
      </c>
      <c r="AH65" s="37">
        <v>5000</v>
      </c>
      <c r="AI65" s="36">
        <v>4.4000000000000004</v>
      </c>
      <c r="AJ65" s="92" t="s">
        <v>26</v>
      </c>
      <c r="AK65" s="94">
        <f t="shared" si="54"/>
        <v>1590.9090909090908</v>
      </c>
      <c r="AM65" s="127"/>
      <c r="AN65" s="127"/>
      <c r="AO65" s="127"/>
    </row>
    <row r="66" spans="1:41">
      <c r="A66" s="86"/>
      <c r="B66" s="126" t="s">
        <v>235</v>
      </c>
      <c r="C66" s="34">
        <v>1300</v>
      </c>
      <c r="D66" s="34">
        <v>1950</v>
      </c>
      <c r="E66" s="34">
        <v>1950</v>
      </c>
      <c r="F66" s="34"/>
      <c r="G66" s="34"/>
      <c r="H66" s="34">
        <f t="shared" si="44"/>
        <v>5200</v>
      </c>
      <c r="I66" s="34">
        <v>1600</v>
      </c>
      <c r="J66" s="34">
        <v>8200</v>
      </c>
      <c r="K66" s="34">
        <v>1200</v>
      </c>
      <c r="L66" s="34">
        <v>400</v>
      </c>
      <c r="M66" s="34">
        <v>3200</v>
      </c>
      <c r="N66" s="81">
        <f t="shared" si="45"/>
        <v>4.333333333333333</v>
      </c>
      <c r="O66" s="35">
        <f t="shared" si="46"/>
        <v>5.2173913043478262</v>
      </c>
      <c r="P66" s="34">
        <f t="shared" si="47"/>
        <v>5200</v>
      </c>
      <c r="Q66" s="81">
        <v>7.2</v>
      </c>
      <c r="R66" s="34" t="s">
        <v>28</v>
      </c>
      <c r="S66" s="96">
        <f t="shared" si="48"/>
        <v>252.77777777777777</v>
      </c>
      <c r="T66" s="42"/>
      <c r="U66" s="39">
        <v>1200</v>
      </c>
      <c r="V66" s="39">
        <v>2400</v>
      </c>
      <c r="W66" s="39">
        <v>2400</v>
      </c>
      <c r="X66" s="39"/>
      <c r="Y66" s="39"/>
      <c r="Z66" s="39">
        <f t="shared" si="52"/>
        <v>6000</v>
      </c>
      <c r="AA66" s="34">
        <v>1300</v>
      </c>
      <c r="AB66" s="34">
        <v>8500</v>
      </c>
      <c r="AC66" s="34">
        <v>1500</v>
      </c>
      <c r="AD66" s="34">
        <v>400</v>
      </c>
      <c r="AE66" s="34">
        <v>3200</v>
      </c>
      <c r="AF66" s="93">
        <f t="shared" si="49"/>
        <v>4</v>
      </c>
      <c r="AG66" s="40">
        <f t="shared" si="53"/>
        <v>6.587615283267457</v>
      </c>
      <c r="AH66" s="37">
        <v>5000</v>
      </c>
      <c r="AI66" s="36">
        <v>4.4000000000000004</v>
      </c>
      <c r="AJ66" s="92" t="s">
        <v>26</v>
      </c>
      <c r="AK66" s="94">
        <f t="shared" si="54"/>
        <v>1590.9090909090908</v>
      </c>
      <c r="AM66" s="127"/>
      <c r="AN66" s="127"/>
      <c r="AO66" s="127"/>
    </row>
    <row r="67" spans="1:41">
      <c r="A67" s="86"/>
      <c r="B67" s="126" t="s">
        <v>246</v>
      </c>
      <c r="C67" s="34">
        <v>1150</v>
      </c>
      <c r="D67" s="34">
        <v>1750</v>
      </c>
      <c r="E67" s="34">
        <v>2300</v>
      </c>
      <c r="F67" s="34"/>
      <c r="G67" s="34"/>
      <c r="H67" s="34">
        <f t="shared" si="44"/>
        <v>5200</v>
      </c>
      <c r="I67" s="34">
        <v>1600</v>
      </c>
      <c r="J67" s="34">
        <v>8200</v>
      </c>
      <c r="K67" s="34">
        <v>1200</v>
      </c>
      <c r="L67" s="34">
        <v>400</v>
      </c>
      <c r="M67" s="34">
        <v>3200</v>
      </c>
      <c r="N67" s="81">
        <f t="shared" si="45"/>
        <v>4.333333333333333</v>
      </c>
      <c r="O67" s="35">
        <f t="shared" si="46"/>
        <v>5.2173913043478262</v>
      </c>
      <c r="P67" s="34">
        <f t="shared" si="47"/>
        <v>5200</v>
      </c>
      <c r="Q67" s="81">
        <v>7.2</v>
      </c>
      <c r="R67" s="34" t="s">
        <v>28</v>
      </c>
      <c r="S67" s="96">
        <f t="shared" si="48"/>
        <v>252.77777777777777</v>
      </c>
      <c r="T67" s="42"/>
      <c r="U67" s="39">
        <v>1000</v>
      </c>
      <c r="V67" s="39">
        <v>2300</v>
      </c>
      <c r="W67" s="39">
        <v>2700</v>
      </c>
      <c r="X67" s="39"/>
      <c r="Y67" s="39"/>
      <c r="Z67" s="39">
        <f t="shared" si="52"/>
        <v>6000</v>
      </c>
      <c r="AA67" s="34">
        <v>1300</v>
      </c>
      <c r="AB67" s="34">
        <v>8500</v>
      </c>
      <c r="AC67" s="34">
        <v>1500</v>
      </c>
      <c r="AD67" s="34">
        <v>400</v>
      </c>
      <c r="AE67" s="34">
        <v>3200</v>
      </c>
      <c r="AF67" s="93">
        <f t="shared" si="49"/>
        <v>4</v>
      </c>
      <c r="AG67" s="40">
        <f t="shared" si="53"/>
        <v>6.587615283267457</v>
      </c>
      <c r="AH67" s="37">
        <v>5000</v>
      </c>
      <c r="AI67" s="36">
        <v>4.4000000000000004</v>
      </c>
      <c r="AJ67" s="92" t="s">
        <v>26</v>
      </c>
      <c r="AK67" s="94">
        <f t="shared" si="54"/>
        <v>1590.9090909090908</v>
      </c>
      <c r="AM67" s="127"/>
      <c r="AN67" s="127"/>
      <c r="AO67" s="127"/>
    </row>
    <row r="68" spans="1:41">
      <c r="A68" s="86"/>
      <c r="B68" s="126" t="s">
        <v>269</v>
      </c>
      <c r="C68" s="34">
        <v>1000</v>
      </c>
      <c r="D68" s="34">
        <v>1400</v>
      </c>
      <c r="E68" s="34">
        <v>2800</v>
      </c>
      <c r="F68" s="34"/>
      <c r="G68" s="34"/>
      <c r="H68" s="34">
        <f t="shared" si="44"/>
        <v>5200</v>
      </c>
      <c r="I68" s="34">
        <v>1600</v>
      </c>
      <c r="J68" s="34">
        <v>8200</v>
      </c>
      <c r="K68" s="34">
        <v>1200</v>
      </c>
      <c r="L68" s="34">
        <v>400</v>
      </c>
      <c r="M68" s="34">
        <v>3200</v>
      </c>
      <c r="N68" s="81">
        <f t="shared" si="45"/>
        <v>4.333333333333333</v>
      </c>
      <c r="O68" s="35">
        <f t="shared" si="46"/>
        <v>5.2173913043478262</v>
      </c>
      <c r="P68" s="34">
        <f t="shared" si="47"/>
        <v>5200</v>
      </c>
      <c r="Q68" s="81">
        <v>7.2</v>
      </c>
      <c r="R68" s="34" t="s">
        <v>28</v>
      </c>
      <c r="S68" s="96">
        <f t="shared" si="48"/>
        <v>252.77777777777777</v>
      </c>
      <c r="T68" s="42"/>
      <c r="U68" s="39">
        <v>900</v>
      </c>
      <c r="V68" s="39">
        <v>2200</v>
      </c>
      <c r="W68" s="39">
        <v>2900</v>
      </c>
      <c r="X68" s="39"/>
      <c r="Y68" s="39"/>
      <c r="Z68" s="39">
        <f t="shared" si="52"/>
        <v>6000</v>
      </c>
      <c r="AA68" s="34">
        <v>1300</v>
      </c>
      <c r="AB68" s="34">
        <v>8500</v>
      </c>
      <c r="AC68" s="34">
        <v>1500</v>
      </c>
      <c r="AD68" s="34">
        <v>400</v>
      </c>
      <c r="AE68" s="34">
        <v>3200</v>
      </c>
      <c r="AF68" s="93">
        <f t="shared" si="49"/>
        <v>4</v>
      </c>
      <c r="AG68" s="40">
        <f t="shared" si="53"/>
        <v>6.587615283267457</v>
      </c>
      <c r="AH68" s="37">
        <v>5000</v>
      </c>
      <c r="AI68" s="36">
        <v>4.4000000000000004</v>
      </c>
      <c r="AJ68" s="92" t="s">
        <v>26</v>
      </c>
      <c r="AK68" s="94">
        <f t="shared" si="54"/>
        <v>1590.9090909090908</v>
      </c>
      <c r="AM68" s="127"/>
      <c r="AN68" s="127"/>
      <c r="AO68" s="127"/>
    </row>
    <row r="69" spans="1:41">
      <c r="A69" s="86"/>
      <c r="B69" s="126" t="s">
        <v>311</v>
      </c>
      <c r="C69" s="34">
        <v>900</v>
      </c>
      <c r="D69" s="34">
        <v>1200</v>
      </c>
      <c r="E69" s="34">
        <v>3100</v>
      </c>
      <c r="F69" s="34"/>
      <c r="G69" s="34"/>
      <c r="H69" s="34">
        <f t="shared" si="44"/>
        <v>5200</v>
      </c>
      <c r="I69" s="34">
        <v>1600</v>
      </c>
      <c r="J69" s="34">
        <v>8200</v>
      </c>
      <c r="K69" s="34">
        <v>1200</v>
      </c>
      <c r="L69" s="34">
        <v>400</v>
      </c>
      <c r="M69" s="34">
        <v>3200</v>
      </c>
      <c r="N69" s="81">
        <f t="shared" si="45"/>
        <v>4.333333333333333</v>
      </c>
      <c r="O69" s="35">
        <f t="shared" si="46"/>
        <v>5.2173913043478262</v>
      </c>
      <c r="P69" s="34">
        <f t="shared" si="47"/>
        <v>5200</v>
      </c>
      <c r="Q69" s="81">
        <v>7.2</v>
      </c>
      <c r="R69" s="34" t="s">
        <v>28</v>
      </c>
      <c r="S69" s="96">
        <f t="shared" si="48"/>
        <v>252.77777777777777</v>
      </c>
      <c r="T69" s="42"/>
      <c r="U69" s="39">
        <v>900</v>
      </c>
      <c r="V69" s="39">
        <v>1900</v>
      </c>
      <c r="W69" s="39">
        <v>3200</v>
      </c>
      <c r="X69" s="39"/>
      <c r="Y69" s="39"/>
      <c r="Z69" s="39">
        <f t="shared" si="52"/>
        <v>6000</v>
      </c>
      <c r="AA69" s="34">
        <v>1300</v>
      </c>
      <c r="AB69" s="34">
        <v>8500</v>
      </c>
      <c r="AC69" s="34">
        <v>1500</v>
      </c>
      <c r="AD69" s="34">
        <v>400</v>
      </c>
      <c r="AE69" s="34">
        <v>3200</v>
      </c>
      <c r="AF69" s="93">
        <f t="shared" si="49"/>
        <v>4</v>
      </c>
      <c r="AG69" s="40">
        <f t="shared" si="53"/>
        <v>6.587615283267457</v>
      </c>
      <c r="AH69" s="37">
        <v>5000</v>
      </c>
      <c r="AI69" s="36">
        <v>4.4000000000000004</v>
      </c>
      <c r="AJ69" s="92" t="s">
        <v>26</v>
      </c>
      <c r="AK69" s="94">
        <f t="shared" si="54"/>
        <v>1590.9090909090908</v>
      </c>
      <c r="AM69" s="127"/>
      <c r="AN69" s="127"/>
      <c r="AO69" s="127"/>
    </row>
    <row r="70" spans="1:41">
      <c r="A70" s="86"/>
      <c r="B70" s="126" t="s">
        <v>247</v>
      </c>
      <c r="C70" s="34">
        <v>1000</v>
      </c>
      <c r="D70" s="34">
        <v>2100</v>
      </c>
      <c r="E70" s="34">
        <v>2100</v>
      </c>
      <c r="F70" s="34"/>
      <c r="G70" s="34"/>
      <c r="H70" s="34">
        <f t="shared" si="44"/>
        <v>5200</v>
      </c>
      <c r="I70" s="34">
        <v>1600</v>
      </c>
      <c r="J70" s="34">
        <v>8200</v>
      </c>
      <c r="K70" s="34">
        <v>1200</v>
      </c>
      <c r="L70" s="34">
        <v>400</v>
      </c>
      <c r="M70" s="34">
        <v>3200</v>
      </c>
      <c r="N70" s="81">
        <f t="shared" si="45"/>
        <v>4.333333333333333</v>
      </c>
      <c r="O70" s="35">
        <f t="shared" si="46"/>
        <v>5.2173913043478262</v>
      </c>
      <c r="P70" s="34">
        <f t="shared" si="47"/>
        <v>5200</v>
      </c>
      <c r="Q70" s="81">
        <v>7.2</v>
      </c>
      <c r="R70" s="34" t="s">
        <v>28</v>
      </c>
      <c r="S70" s="96">
        <f t="shared" si="48"/>
        <v>252.77777777777777</v>
      </c>
      <c r="T70" s="42"/>
      <c r="U70" s="39">
        <v>900</v>
      </c>
      <c r="V70" s="39">
        <v>2550</v>
      </c>
      <c r="W70" s="39">
        <v>2550</v>
      </c>
      <c r="X70" s="39"/>
      <c r="Y70" s="39"/>
      <c r="Z70" s="39">
        <f t="shared" si="52"/>
        <v>6000</v>
      </c>
      <c r="AA70" s="34">
        <v>1300</v>
      </c>
      <c r="AB70" s="34">
        <v>8500</v>
      </c>
      <c r="AC70" s="34">
        <v>1500</v>
      </c>
      <c r="AD70" s="34">
        <v>400</v>
      </c>
      <c r="AE70" s="34">
        <v>3200</v>
      </c>
      <c r="AF70" s="93">
        <f t="shared" si="49"/>
        <v>4</v>
      </c>
      <c r="AG70" s="40">
        <f t="shared" si="53"/>
        <v>6.587615283267457</v>
      </c>
      <c r="AH70" s="37">
        <v>5000</v>
      </c>
      <c r="AI70" s="36">
        <v>4.4000000000000004</v>
      </c>
      <c r="AJ70" s="92" t="s">
        <v>26</v>
      </c>
      <c r="AK70" s="94">
        <f t="shared" si="54"/>
        <v>1590.9090909090908</v>
      </c>
      <c r="AM70" s="127"/>
      <c r="AN70" s="127"/>
      <c r="AO70" s="127"/>
    </row>
    <row r="71" spans="1:41">
      <c r="A71" s="86"/>
      <c r="B71" s="126" t="s">
        <v>272</v>
      </c>
      <c r="C71" s="34">
        <v>900</v>
      </c>
      <c r="D71" s="34">
        <v>1700</v>
      </c>
      <c r="E71" s="34">
        <v>2600</v>
      </c>
      <c r="F71" s="34"/>
      <c r="G71" s="34"/>
      <c r="H71" s="34">
        <f t="shared" si="44"/>
        <v>5200</v>
      </c>
      <c r="I71" s="34">
        <v>1600</v>
      </c>
      <c r="J71" s="34">
        <v>8200</v>
      </c>
      <c r="K71" s="34">
        <v>1200</v>
      </c>
      <c r="L71" s="34">
        <v>400</v>
      </c>
      <c r="M71" s="34">
        <v>3200</v>
      </c>
      <c r="N71" s="81">
        <f t="shared" si="45"/>
        <v>4.333333333333333</v>
      </c>
      <c r="O71" s="35">
        <f t="shared" si="46"/>
        <v>5.2173913043478262</v>
      </c>
      <c r="P71" s="34">
        <f t="shared" si="47"/>
        <v>5200</v>
      </c>
      <c r="Q71" s="81">
        <v>7.2</v>
      </c>
      <c r="R71" s="34" t="s">
        <v>28</v>
      </c>
      <c r="S71" s="96">
        <f t="shared" si="48"/>
        <v>252.77777777777777</v>
      </c>
      <c r="T71" s="42"/>
      <c r="U71" s="39">
        <v>900</v>
      </c>
      <c r="V71" s="39">
        <v>2500</v>
      </c>
      <c r="W71" s="39">
        <v>2600</v>
      </c>
      <c r="X71" s="39"/>
      <c r="Y71" s="39"/>
      <c r="Z71" s="39">
        <f t="shared" si="52"/>
        <v>6000</v>
      </c>
      <c r="AA71" s="34">
        <v>1300</v>
      </c>
      <c r="AB71" s="34">
        <v>8500</v>
      </c>
      <c r="AC71" s="34">
        <v>1500</v>
      </c>
      <c r="AD71" s="34">
        <v>400</v>
      </c>
      <c r="AE71" s="34">
        <v>3200</v>
      </c>
      <c r="AF71" s="93">
        <f t="shared" si="49"/>
        <v>4</v>
      </c>
      <c r="AG71" s="40">
        <f t="shared" si="53"/>
        <v>6.587615283267457</v>
      </c>
      <c r="AH71" s="37">
        <v>5000</v>
      </c>
      <c r="AI71" s="36">
        <v>4.4000000000000004</v>
      </c>
      <c r="AJ71" s="92" t="s">
        <v>26</v>
      </c>
      <c r="AK71" s="94">
        <f t="shared" si="54"/>
        <v>1590.9090909090908</v>
      </c>
      <c r="AM71" s="127"/>
      <c r="AN71" s="127"/>
      <c r="AO71" s="127"/>
    </row>
    <row r="72" spans="1:41">
      <c r="A72" s="86"/>
      <c r="B72" s="126" t="s">
        <v>273</v>
      </c>
      <c r="C72" s="34">
        <v>800</v>
      </c>
      <c r="D72" s="34">
        <v>2200</v>
      </c>
      <c r="E72" s="34">
        <v>2200</v>
      </c>
      <c r="F72" s="34"/>
      <c r="G72" s="34"/>
      <c r="H72" s="34">
        <f t="shared" si="44"/>
        <v>5200</v>
      </c>
      <c r="I72" s="34">
        <v>1600</v>
      </c>
      <c r="J72" s="34">
        <v>8200</v>
      </c>
      <c r="K72" s="34">
        <v>1200</v>
      </c>
      <c r="L72" s="34">
        <v>400</v>
      </c>
      <c r="M72" s="34">
        <v>3200</v>
      </c>
      <c r="N72" s="81">
        <f t="shared" si="45"/>
        <v>4.333333333333333</v>
      </c>
      <c r="O72" s="35">
        <f t="shared" si="46"/>
        <v>5.2173913043478262</v>
      </c>
      <c r="P72" s="34">
        <f t="shared" si="47"/>
        <v>5200</v>
      </c>
      <c r="Q72" s="81">
        <v>7.2</v>
      </c>
      <c r="R72" s="34" t="s">
        <v>28</v>
      </c>
      <c r="S72" s="96">
        <f t="shared" si="48"/>
        <v>252.77777777777777</v>
      </c>
      <c r="T72" s="42"/>
      <c r="U72" s="39">
        <v>900</v>
      </c>
      <c r="V72" s="39">
        <v>2550</v>
      </c>
      <c r="W72" s="39">
        <v>2550</v>
      </c>
      <c r="X72" s="39"/>
      <c r="Y72" s="39"/>
      <c r="Z72" s="39">
        <f t="shared" si="52"/>
        <v>6000</v>
      </c>
      <c r="AA72" s="34">
        <v>1300</v>
      </c>
      <c r="AB72" s="34">
        <v>8500</v>
      </c>
      <c r="AC72" s="34">
        <v>1500</v>
      </c>
      <c r="AD72" s="34">
        <v>400</v>
      </c>
      <c r="AE72" s="34">
        <v>3200</v>
      </c>
      <c r="AF72" s="93">
        <f t="shared" si="49"/>
        <v>4</v>
      </c>
      <c r="AG72" s="40">
        <f t="shared" si="53"/>
        <v>6.587615283267457</v>
      </c>
      <c r="AH72" s="37">
        <v>5000</v>
      </c>
      <c r="AI72" s="36">
        <v>4.4000000000000004</v>
      </c>
      <c r="AJ72" s="92" t="s">
        <v>26</v>
      </c>
      <c r="AK72" s="94">
        <f t="shared" si="54"/>
        <v>1590.9090909090908</v>
      </c>
      <c r="AM72" s="127"/>
      <c r="AN72" s="127"/>
      <c r="AO72" s="127"/>
    </row>
    <row r="73" spans="1:41">
      <c r="A73" s="86"/>
      <c r="B73" s="126" t="s">
        <v>236</v>
      </c>
      <c r="C73" s="34">
        <v>1733</v>
      </c>
      <c r="D73" s="34">
        <v>1733</v>
      </c>
      <c r="E73" s="34">
        <v>1734</v>
      </c>
      <c r="F73" s="34"/>
      <c r="G73" s="34"/>
      <c r="H73" s="34">
        <f t="shared" si="44"/>
        <v>5200</v>
      </c>
      <c r="I73" s="34">
        <v>1600</v>
      </c>
      <c r="J73" s="34">
        <v>8200</v>
      </c>
      <c r="K73" s="34">
        <v>1200</v>
      </c>
      <c r="L73" s="34">
        <v>400</v>
      </c>
      <c r="M73" s="34">
        <v>3200</v>
      </c>
      <c r="N73" s="81">
        <f t="shared" si="45"/>
        <v>4.333333333333333</v>
      </c>
      <c r="O73" s="35">
        <f t="shared" si="46"/>
        <v>5.2173913043478262</v>
      </c>
      <c r="P73" s="34">
        <f t="shared" si="47"/>
        <v>5200</v>
      </c>
      <c r="Q73" s="81">
        <v>7.2</v>
      </c>
      <c r="R73" s="34" t="s">
        <v>28</v>
      </c>
      <c r="S73" s="96">
        <f t="shared" si="48"/>
        <v>252.77777777777777</v>
      </c>
      <c r="T73" s="42"/>
      <c r="U73" s="39">
        <v>2000</v>
      </c>
      <c r="V73" s="39">
        <v>2000</v>
      </c>
      <c r="W73" s="39">
        <v>2000</v>
      </c>
      <c r="X73" s="39"/>
      <c r="Y73" s="39"/>
      <c r="Z73" s="39">
        <f>U73+V73+W73</f>
        <v>6000</v>
      </c>
      <c r="AA73" s="34">
        <v>1300</v>
      </c>
      <c r="AB73" s="34">
        <v>8500</v>
      </c>
      <c r="AC73" s="34">
        <v>1500</v>
      </c>
      <c r="AD73" s="34">
        <v>400</v>
      </c>
      <c r="AE73" s="34">
        <v>3200</v>
      </c>
      <c r="AF73" s="93">
        <f t="shared" si="49"/>
        <v>4</v>
      </c>
      <c r="AG73" s="40">
        <f t="shared" si="53"/>
        <v>6.587615283267457</v>
      </c>
      <c r="AH73" s="37">
        <v>5000</v>
      </c>
      <c r="AI73" s="36">
        <v>4.4000000000000004</v>
      </c>
      <c r="AJ73" s="92" t="s">
        <v>26</v>
      </c>
      <c r="AK73" s="94">
        <f t="shared" si="54"/>
        <v>1590.9090909090908</v>
      </c>
      <c r="AM73" s="127"/>
      <c r="AN73" s="127"/>
      <c r="AO73" s="127"/>
    </row>
    <row r="74" spans="1:41">
      <c r="A74" s="86"/>
      <c r="B74" s="126" t="s">
        <v>248</v>
      </c>
      <c r="C74" s="34">
        <v>1600</v>
      </c>
      <c r="D74" s="34">
        <v>1600</v>
      </c>
      <c r="E74" s="34">
        <v>2000</v>
      </c>
      <c r="F74" s="34"/>
      <c r="G74" s="34"/>
      <c r="H74" s="34">
        <f t="shared" si="44"/>
        <v>5200</v>
      </c>
      <c r="I74" s="34">
        <v>1600</v>
      </c>
      <c r="J74" s="34">
        <v>8200</v>
      </c>
      <c r="K74" s="34">
        <v>1200</v>
      </c>
      <c r="L74" s="34">
        <v>400</v>
      </c>
      <c r="M74" s="34">
        <v>3200</v>
      </c>
      <c r="N74" s="81">
        <f t="shared" si="45"/>
        <v>4.333333333333333</v>
      </c>
      <c r="O74" s="35">
        <f t="shared" si="46"/>
        <v>5.2173913043478262</v>
      </c>
      <c r="P74" s="34">
        <f t="shared" si="47"/>
        <v>5200</v>
      </c>
      <c r="Q74" s="81">
        <v>7.2</v>
      </c>
      <c r="R74" s="34" t="s">
        <v>28</v>
      </c>
      <c r="S74" s="96">
        <f t="shared" si="48"/>
        <v>252.77777777777777</v>
      </c>
      <c r="T74" s="42"/>
      <c r="U74" s="39">
        <v>1800</v>
      </c>
      <c r="V74" s="39">
        <v>1800</v>
      </c>
      <c r="W74" s="39">
        <v>2400</v>
      </c>
      <c r="X74" s="39"/>
      <c r="Y74" s="39"/>
      <c r="Z74" s="39">
        <f t="shared" ref="Z74:Z78" si="55">U74+V74+W74</f>
        <v>6000</v>
      </c>
      <c r="AA74" s="34">
        <v>1300</v>
      </c>
      <c r="AB74" s="34">
        <v>8500</v>
      </c>
      <c r="AC74" s="34">
        <v>1500</v>
      </c>
      <c r="AD74" s="34">
        <v>400</v>
      </c>
      <c r="AE74" s="34">
        <v>3200</v>
      </c>
      <c r="AF74" s="93">
        <f t="shared" si="49"/>
        <v>4</v>
      </c>
      <c r="AG74" s="40">
        <f t="shared" si="53"/>
        <v>6.587615283267457</v>
      </c>
      <c r="AH74" s="37">
        <v>5000</v>
      </c>
      <c r="AI74" s="36">
        <v>4.4000000000000004</v>
      </c>
      <c r="AJ74" s="92" t="s">
        <v>26</v>
      </c>
      <c r="AK74" s="94">
        <f t="shared" si="54"/>
        <v>1590.9090909090908</v>
      </c>
      <c r="AM74" s="127"/>
      <c r="AN74" s="127"/>
      <c r="AO74" s="127"/>
    </row>
    <row r="75" spans="1:41">
      <c r="A75" s="86"/>
      <c r="B75" s="126" t="s">
        <v>270</v>
      </c>
      <c r="C75" s="34">
        <v>1300</v>
      </c>
      <c r="D75" s="34">
        <v>1300</v>
      </c>
      <c r="E75" s="34">
        <v>2600</v>
      </c>
      <c r="F75" s="34"/>
      <c r="G75" s="34"/>
      <c r="H75" s="34">
        <f t="shared" si="44"/>
        <v>5200</v>
      </c>
      <c r="I75" s="34">
        <v>1600</v>
      </c>
      <c r="J75" s="34">
        <v>8200</v>
      </c>
      <c r="K75" s="34">
        <v>1200</v>
      </c>
      <c r="L75" s="34">
        <v>400</v>
      </c>
      <c r="M75" s="34">
        <v>3200</v>
      </c>
      <c r="N75" s="81">
        <f t="shared" si="45"/>
        <v>4.333333333333333</v>
      </c>
      <c r="O75" s="35">
        <f t="shared" si="46"/>
        <v>5.2173913043478262</v>
      </c>
      <c r="P75" s="34">
        <f t="shared" si="47"/>
        <v>5200</v>
      </c>
      <c r="Q75" s="81">
        <v>7.5</v>
      </c>
      <c r="R75" s="34" t="s">
        <v>28</v>
      </c>
      <c r="S75" s="96">
        <f t="shared" si="48"/>
        <v>242.66666666666666</v>
      </c>
      <c r="T75" s="42"/>
      <c r="U75" s="39">
        <v>1700</v>
      </c>
      <c r="V75" s="39">
        <v>1700</v>
      </c>
      <c r="W75" s="39">
        <v>2600</v>
      </c>
      <c r="X75" s="39"/>
      <c r="Y75" s="39"/>
      <c r="Z75" s="39">
        <f t="shared" si="55"/>
        <v>6000</v>
      </c>
      <c r="AA75" s="34">
        <v>1300</v>
      </c>
      <c r="AB75" s="34">
        <v>8500</v>
      </c>
      <c r="AC75" s="34">
        <v>1500</v>
      </c>
      <c r="AD75" s="34">
        <v>400</v>
      </c>
      <c r="AE75" s="34">
        <v>3200</v>
      </c>
      <c r="AF75" s="93">
        <f t="shared" si="49"/>
        <v>4</v>
      </c>
      <c r="AG75" s="40">
        <f t="shared" si="53"/>
        <v>6.587615283267457</v>
      </c>
      <c r="AH75" s="37">
        <v>5000</v>
      </c>
      <c r="AI75" s="36">
        <v>4.4000000000000004</v>
      </c>
      <c r="AJ75" s="92" t="s">
        <v>26</v>
      </c>
      <c r="AK75" s="94">
        <f t="shared" si="54"/>
        <v>1590.9090909090908</v>
      </c>
      <c r="AM75" s="127"/>
      <c r="AN75" s="127"/>
      <c r="AO75" s="127"/>
    </row>
    <row r="76" spans="1:41">
      <c r="A76" s="86"/>
      <c r="B76" s="126" t="s">
        <v>249</v>
      </c>
      <c r="C76" s="34">
        <v>1400</v>
      </c>
      <c r="D76" s="34">
        <v>1900</v>
      </c>
      <c r="E76" s="34">
        <v>1900</v>
      </c>
      <c r="F76" s="34"/>
      <c r="G76" s="34"/>
      <c r="H76" s="34">
        <f t="shared" si="44"/>
        <v>5200</v>
      </c>
      <c r="I76" s="34">
        <v>1600</v>
      </c>
      <c r="J76" s="34">
        <v>8200</v>
      </c>
      <c r="K76" s="34">
        <v>1200</v>
      </c>
      <c r="L76" s="34">
        <v>400</v>
      </c>
      <c r="M76" s="34">
        <v>3200</v>
      </c>
      <c r="N76" s="81">
        <f t="shared" si="45"/>
        <v>4.333333333333333</v>
      </c>
      <c r="O76" s="35">
        <f t="shared" si="46"/>
        <v>5.2173913043478262</v>
      </c>
      <c r="P76" s="34">
        <f t="shared" si="47"/>
        <v>5200</v>
      </c>
      <c r="Q76" s="81">
        <v>7.5</v>
      </c>
      <c r="R76" s="34" t="s">
        <v>28</v>
      </c>
      <c r="S76" s="96">
        <f t="shared" si="48"/>
        <v>242.66666666666666</v>
      </c>
      <c r="T76" s="42"/>
      <c r="U76" s="39">
        <v>1600</v>
      </c>
      <c r="V76" s="39">
        <v>2200</v>
      </c>
      <c r="W76" s="39">
        <v>2200</v>
      </c>
      <c r="X76" s="39"/>
      <c r="Y76" s="39"/>
      <c r="Z76" s="39">
        <f t="shared" si="55"/>
        <v>6000</v>
      </c>
      <c r="AA76" s="34">
        <v>1300</v>
      </c>
      <c r="AB76" s="34">
        <v>8500</v>
      </c>
      <c r="AC76" s="34">
        <v>1500</v>
      </c>
      <c r="AD76" s="34">
        <v>400</v>
      </c>
      <c r="AE76" s="34">
        <v>3200</v>
      </c>
      <c r="AF76" s="93">
        <f t="shared" si="49"/>
        <v>4</v>
      </c>
      <c r="AG76" s="40">
        <f t="shared" si="53"/>
        <v>6.587615283267457</v>
      </c>
      <c r="AH76" s="37">
        <v>5000</v>
      </c>
      <c r="AI76" s="36">
        <v>4.4000000000000004</v>
      </c>
      <c r="AJ76" s="92" t="s">
        <v>26</v>
      </c>
      <c r="AK76" s="94">
        <f t="shared" si="54"/>
        <v>1590.9090909090908</v>
      </c>
      <c r="AM76" s="127"/>
      <c r="AN76" s="127"/>
      <c r="AO76" s="127"/>
    </row>
    <row r="77" spans="1:41">
      <c r="A77" s="86"/>
      <c r="B77" s="126" t="s">
        <v>274</v>
      </c>
      <c r="C77" s="34">
        <v>1000</v>
      </c>
      <c r="D77" s="34">
        <v>1900</v>
      </c>
      <c r="E77" s="34">
        <v>2300</v>
      </c>
      <c r="F77" s="34"/>
      <c r="G77" s="34"/>
      <c r="H77" s="34">
        <f t="shared" si="44"/>
        <v>5200</v>
      </c>
      <c r="I77" s="34">
        <v>1600</v>
      </c>
      <c r="J77" s="34">
        <v>8200</v>
      </c>
      <c r="K77" s="34">
        <v>1200</v>
      </c>
      <c r="L77" s="34">
        <v>400</v>
      </c>
      <c r="M77" s="34">
        <v>3200</v>
      </c>
      <c r="N77" s="81">
        <f t="shared" si="45"/>
        <v>4.333333333333333</v>
      </c>
      <c r="O77" s="35">
        <f t="shared" si="46"/>
        <v>5.2173913043478262</v>
      </c>
      <c r="P77" s="34">
        <f t="shared" si="47"/>
        <v>5200</v>
      </c>
      <c r="Q77" s="81">
        <v>7.5</v>
      </c>
      <c r="R77" s="34" t="s">
        <v>28</v>
      </c>
      <c r="S77" s="96">
        <f t="shared" si="48"/>
        <v>242.66666666666666</v>
      </c>
      <c r="T77" s="42"/>
      <c r="U77" s="39">
        <v>1550</v>
      </c>
      <c r="V77" s="39">
        <v>2150</v>
      </c>
      <c r="W77" s="39">
        <v>2300</v>
      </c>
      <c r="X77" s="39"/>
      <c r="Y77" s="39"/>
      <c r="Z77" s="39">
        <f t="shared" si="55"/>
        <v>6000</v>
      </c>
      <c r="AA77" s="34">
        <v>1300</v>
      </c>
      <c r="AB77" s="34">
        <v>8500</v>
      </c>
      <c r="AC77" s="34">
        <v>1500</v>
      </c>
      <c r="AD77" s="34">
        <v>400</v>
      </c>
      <c r="AE77" s="34">
        <v>3200</v>
      </c>
      <c r="AF77" s="93">
        <f t="shared" si="49"/>
        <v>4</v>
      </c>
      <c r="AG77" s="40">
        <f t="shared" si="53"/>
        <v>6.587615283267457</v>
      </c>
      <c r="AH77" s="37">
        <v>5000</v>
      </c>
      <c r="AI77" s="36">
        <v>4.4000000000000004</v>
      </c>
      <c r="AJ77" s="92" t="s">
        <v>26</v>
      </c>
      <c r="AK77" s="94">
        <f t="shared" si="54"/>
        <v>1590.9090909090908</v>
      </c>
      <c r="AM77" s="127"/>
      <c r="AN77" s="127"/>
      <c r="AO77" s="127"/>
    </row>
    <row r="78" spans="1:41">
      <c r="A78" s="86"/>
      <c r="B78" s="126" t="s">
        <v>250</v>
      </c>
      <c r="C78" s="34">
        <v>1733</v>
      </c>
      <c r="D78" s="34">
        <v>1733</v>
      </c>
      <c r="E78" s="34">
        <v>1734</v>
      </c>
      <c r="F78" s="34"/>
      <c r="G78" s="34"/>
      <c r="H78" s="34">
        <f t="shared" si="44"/>
        <v>5200</v>
      </c>
      <c r="I78" s="34">
        <v>1600</v>
      </c>
      <c r="J78" s="34">
        <v>8200</v>
      </c>
      <c r="K78" s="34">
        <v>1150</v>
      </c>
      <c r="L78" s="34">
        <v>400</v>
      </c>
      <c r="M78" s="34">
        <v>3200</v>
      </c>
      <c r="N78" s="81">
        <f t="shared" si="45"/>
        <v>4.5217391304347823</v>
      </c>
      <c r="O78" s="35">
        <f t="shared" si="46"/>
        <v>5</v>
      </c>
      <c r="P78" s="34">
        <f t="shared" si="47"/>
        <v>5200</v>
      </c>
      <c r="Q78" s="81">
        <v>8.1999999999999993</v>
      </c>
      <c r="R78" s="34" t="s">
        <v>28</v>
      </c>
      <c r="S78" s="96">
        <f t="shared" si="48"/>
        <v>221.95121951219514</v>
      </c>
      <c r="T78" s="42"/>
      <c r="U78" s="39">
        <v>2000</v>
      </c>
      <c r="V78" s="39">
        <v>2000</v>
      </c>
      <c r="W78" s="39">
        <v>2000</v>
      </c>
      <c r="X78" s="39"/>
      <c r="Y78" s="39"/>
      <c r="Z78" s="39">
        <f t="shared" si="55"/>
        <v>6000</v>
      </c>
      <c r="AA78" s="34">
        <v>1300</v>
      </c>
      <c r="AB78" s="34">
        <v>8500</v>
      </c>
      <c r="AC78" s="34">
        <v>1450</v>
      </c>
      <c r="AD78" s="34">
        <v>400</v>
      </c>
      <c r="AE78" s="34">
        <v>3200</v>
      </c>
      <c r="AF78" s="93">
        <f t="shared" si="49"/>
        <v>4.1379310344827589</v>
      </c>
      <c r="AG78" s="40">
        <f t="shared" si="53"/>
        <v>6.3680281071585414</v>
      </c>
      <c r="AH78" s="37">
        <v>5000</v>
      </c>
      <c r="AI78" s="36">
        <v>4.5999999999999996</v>
      </c>
      <c r="AJ78" s="92" t="s">
        <v>25</v>
      </c>
      <c r="AK78" s="94">
        <f t="shared" si="54"/>
        <v>1521.7391304347827</v>
      </c>
      <c r="AM78" s="127"/>
      <c r="AN78" s="127"/>
      <c r="AO78" s="127"/>
    </row>
    <row r="79" spans="1:41" ht="16.5" customHeight="1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</row>
    <row r="80" spans="1:41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</row>
    <row r="81" spans="1:37" ht="15.75">
      <c r="A81" s="49" t="s">
        <v>223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</row>
    <row r="82" spans="1:37">
      <c r="A82" s="51" t="s">
        <v>462</v>
      </c>
      <c r="B82" s="52" t="s">
        <v>461</v>
      </c>
      <c r="C82" s="61" t="s">
        <v>227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78"/>
      <c r="U82" s="51" t="s">
        <v>226</v>
      </c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14.25" customHeight="1">
      <c r="A83" s="51"/>
      <c r="B83" s="52"/>
      <c r="C83" s="1" t="s">
        <v>5</v>
      </c>
      <c r="D83" s="1" t="s">
        <v>6</v>
      </c>
      <c r="E83" s="1" t="s">
        <v>7</v>
      </c>
      <c r="F83" s="1" t="s">
        <v>8</v>
      </c>
      <c r="G83" s="1" t="s">
        <v>47</v>
      </c>
      <c r="H83" s="51" t="s">
        <v>228</v>
      </c>
      <c r="I83" s="51"/>
      <c r="J83" s="51"/>
      <c r="K83" s="51" t="s">
        <v>229</v>
      </c>
      <c r="L83" s="51"/>
      <c r="M83" s="51"/>
      <c r="N83" s="1" t="s">
        <v>11</v>
      </c>
      <c r="O83" s="56" t="s">
        <v>12</v>
      </c>
      <c r="P83" s="51" t="s">
        <v>13</v>
      </c>
      <c r="Q83" s="56" t="s">
        <v>14</v>
      </c>
      <c r="R83" s="51" t="s">
        <v>15</v>
      </c>
      <c r="S83" s="51" t="s">
        <v>16</v>
      </c>
      <c r="T83" s="78"/>
      <c r="U83" s="32" t="s">
        <v>5</v>
      </c>
      <c r="V83" s="32" t="s">
        <v>6</v>
      </c>
      <c r="W83" s="32" t="s">
        <v>7</v>
      </c>
      <c r="X83" s="32" t="s">
        <v>8</v>
      </c>
      <c r="Y83" s="1" t="s">
        <v>47</v>
      </c>
      <c r="Z83" s="59" t="s">
        <v>228</v>
      </c>
      <c r="AA83" s="59"/>
      <c r="AB83" s="59"/>
      <c r="AC83" s="59" t="s">
        <v>229</v>
      </c>
      <c r="AD83" s="59"/>
      <c r="AE83" s="59"/>
      <c r="AF83" s="33" t="s">
        <v>17</v>
      </c>
      <c r="AG83" s="60" t="s">
        <v>12</v>
      </c>
      <c r="AH83" s="79" t="s">
        <v>463</v>
      </c>
      <c r="AI83" s="60" t="s">
        <v>464</v>
      </c>
      <c r="AJ83" s="52" t="s">
        <v>465</v>
      </c>
      <c r="AK83" s="52" t="s">
        <v>466</v>
      </c>
    </row>
    <row r="84" spans="1:37">
      <c r="A84" s="1"/>
      <c r="B84" s="30"/>
      <c r="C84" s="1" t="s">
        <v>18</v>
      </c>
      <c r="D84" s="1" t="s">
        <v>30</v>
      </c>
      <c r="E84" s="1" t="s">
        <v>18</v>
      </c>
      <c r="F84" s="1" t="s">
        <v>18</v>
      </c>
      <c r="G84" s="3" t="s">
        <v>18</v>
      </c>
      <c r="H84" s="1" t="s">
        <v>19</v>
      </c>
      <c r="I84" s="1" t="s">
        <v>20</v>
      </c>
      <c r="J84" s="1" t="s">
        <v>21</v>
      </c>
      <c r="K84" s="1" t="s">
        <v>19</v>
      </c>
      <c r="L84" s="1" t="s">
        <v>20</v>
      </c>
      <c r="M84" s="1" t="s">
        <v>21</v>
      </c>
      <c r="N84" s="1" t="s">
        <v>23</v>
      </c>
      <c r="O84" s="57"/>
      <c r="P84" s="51"/>
      <c r="Q84" s="56"/>
      <c r="R84" s="51"/>
      <c r="S84" s="51"/>
      <c r="T84" s="78"/>
      <c r="U84" s="32" t="s">
        <v>18</v>
      </c>
      <c r="V84" s="32" t="s">
        <v>18</v>
      </c>
      <c r="W84" s="32" t="s">
        <v>18</v>
      </c>
      <c r="X84" s="32" t="s">
        <v>18</v>
      </c>
      <c r="Y84" s="3" t="s">
        <v>18</v>
      </c>
      <c r="Z84" s="1" t="s">
        <v>19</v>
      </c>
      <c r="AA84" s="1" t="s">
        <v>20</v>
      </c>
      <c r="AB84" s="1" t="s">
        <v>21</v>
      </c>
      <c r="AC84" s="1" t="s">
        <v>19</v>
      </c>
      <c r="AD84" s="1" t="s">
        <v>20</v>
      </c>
      <c r="AE84" s="1" t="s">
        <v>21</v>
      </c>
      <c r="AF84" s="33" t="s">
        <v>23</v>
      </c>
      <c r="AG84" s="60"/>
      <c r="AH84" s="59"/>
      <c r="AI84" s="60"/>
      <c r="AJ84" s="51"/>
      <c r="AK84" s="51"/>
    </row>
    <row r="85" spans="1:37">
      <c r="A85" s="80" t="s">
        <v>38</v>
      </c>
      <c r="B85" s="34" t="s">
        <v>306</v>
      </c>
      <c r="C85" s="34">
        <v>1500</v>
      </c>
      <c r="D85" s="34">
        <v>5000</v>
      </c>
      <c r="E85" s="34"/>
      <c r="F85" s="34"/>
      <c r="G85" s="34"/>
      <c r="H85" s="34">
        <f>C85+D85+E85+F85</f>
        <v>6500</v>
      </c>
      <c r="I85" s="34">
        <v>2000</v>
      </c>
      <c r="J85" s="34">
        <v>9000</v>
      </c>
      <c r="K85" s="34">
        <v>1660</v>
      </c>
      <c r="L85" s="34">
        <v>500</v>
      </c>
      <c r="M85" s="34">
        <v>3500</v>
      </c>
      <c r="N85" s="81">
        <f t="shared" ref="N85:N119" si="56">H85/K85</f>
        <v>3.9156626506024095</v>
      </c>
      <c r="O85" s="35">
        <f t="shared" ref="O85:O92" si="57">K85/230/0.96</f>
        <v>7.5181159420289863</v>
      </c>
      <c r="P85" s="98">
        <f t="shared" ref="P85:P119" si="58">H85</f>
        <v>6500</v>
      </c>
      <c r="Q85" s="99">
        <v>7.6000000000000005</v>
      </c>
      <c r="R85" s="34" t="s">
        <v>25</v>
      </c>
      <c r="S85" s="37">
        <f t="shared" ref="S85:S119" si="59">P85*350/Q85/1000</f>
        <v>299.34210526315786</v>
      </c>
      <c r="T85" s="42"/>
      <c r="U85" s="39">
        <v>2000</v>
      </c>
      <c r="V85" s="39">
        <v>5500</v>
      </c>
      <c r="W85" s="39"/>
      <c r="X85" s="39"/>
      <c r="Y85" s="39"/>
      <c r="Z85" s="39">
        <f>U85+V85+W85</f>
        <v>7500</v>
      </c>
      <c r="AA85" s="34">
        <v>2000</v>
      </c>
      <c r="AB85" s="34">
        <v>9500</v>
      </c>
      <c r="AC85" s="34">
        <v>1900</v>
      </c>
      <c r="AD85" s="34">
        <v>500</v>
      </c>
      <c r="AE85" s="34">
        <v>3700</v>
      </c>
      <c r="AF85" s="36">
        <f t="shared" ref="AF85:AF119" si="60">Z85/AC85</f>
        <v>3.9473684210526314</v>
      </c>
      <c r="AG85" s="40">
        <f t="shared" ref="AG85:AG119" si="61">AC85/230</f>
        <v>8.2608695652173907</v>
      </c>
      <c r="AH85" s="37">
        <v>4800</v>
      </c>
      <c r="AI85" s="36">
        <v>4.0999999999999996</v>
      </c>
      <c r="AJ85" s="34" t="s">
        <v>26</v>
      </c>
      <c r="AK85" s="37">
        <f t="shared" ref="AK85:AK119" si="62">AH85*1400/AI85/1000</f>
        <v>1639.0243902439026</v>
      </c>
    </row>
    <row r="86" spans="1:37" ht="15" customHeight="1">
      <c r="A86" s="47"/>
      <c r="B86" s="34" t="s">
        <v>243</v>
      </c>
      <c r="C86" s="34">
        <v>2000</v>
      </c>
      <c r="D86" s="34">
        <v>2500</v>
      </c>
      <c r="E86" s="34"/>
      <c r="F86" s="34"/>
      <c r="G86" s="34"/>
      <c r="H86" s="34">
        <f>C86+D86+E86+F86</f>
        <v>4500</v>
      </c>
      <c r="I86" s="34">
        <v>2000</v>
      </c>
      <c r="J86" s="34">
        <v>6500</v>
      </c>
      <c r="K86" s="34">
        <v>1300</v>
      </c>
      <c r="L86" s="34">
        <v>440</v>
      </c>
      <c r="M86" s="34">
        <v>2200</v>
      </c>
      <c r="N86" s="81">
        <f t="shared" si="56"/>
        <v>3.4615384615384617</v>
      </c>
      <c r="O86" s="35">
        <f t="shared" si="57"/>
        <v>5.88768115942029</v>
      </c>
      <c r="P86" s="98">
        <f t="shared" si="58"/>
        <v>4500</v>
      </c>
      <c r="Q86" s="99">
        <v>7</v>
      </c>
      <c r="R86" s="34" t="s">
        <v>25</v>
      </c>
      <c r="S86" s="37">
        <f t="shared" si="59"/>
        <v>225</v>
      </c>
      <c r="T86" s="42"/>
      <c r="U86" s="39">
        <v>2500</v>
      </c>
      <c r="V86" s="39">
        <v>3000</v>
      </c>
      <c r="W86" s="39"/>
      <c r="X86" s="39"/>
      <c r="Y86" s="39"/>
      <c r="Z86" s="39">
        <f t="shared" ref="Z86:Z92" si="63">U86+V86+W86</f>
        <v>5500</v>
      </c>
      <c r="AA86" s="34">
        <v>2000</v>
      </c>
      <c r="AB86" s="34">
        <v>6500</v>
      </c>
      <c r="AC86" s="34">
        <v>1470</v>
      </c>
      <c r="AD86" s="34">
        <v>435</v>
      </c>
      <c r="AE86" s="34">
        <v>2250</v>
      </c>
      <c r="AF86" s="36">
        <f t="shared" si="60"/>
        <v>3.7414965986394559</v>
      </c>
      <c r="AG86" s="40">
        <f t="shared" si="61"/>
        <v>6.3913043478260869</v>
      </c>
      <c r="AH86" s="98">
        <v>4000</v>
      </c>
      <c r="AI86" s="36">
        <v>4.2</v>
      </c>
      <c r="AJ86" s="34" t="s">
        <v>26</v>
      </c>
      <c r="AK86" s="37">
        <f t="shared" si="62"/>
        <v>1333.3333333333333</v>
      </c>
    </row>
    <row r="87" spans="1:37">
      <c r="A87" s="47"/>
      <c r="B87" s="34" t="s">
        <v>266</v>
      </c>
      <c r="C87" s="34">
        <v>2000</v>
      </c>
      <c r="D87" s="34">
        <v>3500</v>
      </c>
      <c r="E87" s="34"/>
      <c r="F87" s="34"/>
      <c r="G87" s="34"/>
      <c r="H87" s="34">
        <f t="shared" ref="H87:H115" si="64">C87+D87+E87+F87</f>
        <v>5500</v>
      </c>
      <c r="I87" s="34">
        <v>2000</v>
      </c>
      <c r="J87" s="34">
        <v>8000</v>
      </c>
      <c r="K87" s="34">
        <v>1450</v>
      </c>
      <c r="L87" s="34">
        <v>460</v>
      </c>
      <c r="M87" s="34">
        <v>2550</v>
      </c>
      <c r="N87" s="81">
        <f t="shared" si="56"/>
        <v>3.7931034482758621</v>
      </c>
      <c r="O87" s="35">
        <f t="shared" si="57"/>
        <v>6.5670289855072461</v>
      </c>
      <c r="P87" s="98">
        <f t="shared" si="58"/>
        <v>5500</v>
      </c>
      <c r="Q87" s="36">
        <v>7.2</v>
      </c>
      <c r="R87" s="34" t="s">
        <v>25</v>
      </c>
      <c r="S87" s="37">
        <f t="shared" si="59"/>
        <v>267.36111111111114</v>
      </c>
      <c r="T87" s="42"/>
      <c r="U87" s="39">
        <v>2500</v>
      </c>
      <c r="V87" s="39">
        <v>4000</v>
      </c>
      <c r="W87" s="39"/>
      <c r="X87" s="39"/>
      <c r="Y87" s="39"/>
      <c r="Z87" s="39">
        <f t="shared" si="63"/>
        <v>6500</v>
      </c>
      <c r="AA87" s="34">
        <v>2000</v>
      </c>
      <c r="AB87" s="34">
        <v>8000</v>
      </c>
      <c r="AC87" s="34">
        <v>1700</v>
      </c>
      <c r="AD87" s="34">
        <v>435</v>
      </c>
      <c r="AE87" s="34">
        <v>2450</v>
      </c>
      <c r="AF87" s="36">
        <f t="shared" si="60"/>
        <v>3.8235294117647061</v>
      </c>
      <c r="AG87" s="40">
        <f t="shared" si="61"/>
        <v>7.3913043478260869</v>
      </c>
      <c r="AH87" s="98">
        <v>4500</v>
      </c>
      <c r="AI87" s="36">
        <v>4.2</v>
      </c>
      <c r="AJ87" s="34" t="s">
        <v>26</v>
      </c>
      <c r="AK87" s="37">
        <f t="shared" si="62"/>
        <v>1500</v>
      </c>
    </row>
    <row r="88" spans="1:37">
      <c r="A88" s="47"/>
      <c r="B88" s="34" t="s">
        <v>307</v>
      </c>
      <c r="C88" s="34">
        <v>2000</v>
      </c>
      <c r="D88" s="34">
        <v>5000</v>
      </c>
      <c r="E88" s="34"/>
      <c r="F88" s="34"/>
      <c r="G88" s="34"/>
      <c r="H88" s="34">
        <f t="shared" si="64"/>
        <v>7000</v>
      </c>
      <c r="I88" s="34">
        <v>2000</v>
      </c>
      <c r="J88" s="34">
        <v>10000</v>
      </c>
      <c r="K88" s="34">
        <v>1750</v>
      </c>
      <c r="L88" s="34">
        <v>500</v>
      </c>
      <c r="M88" s="34">
        <v>3900</v>
      </c>
      <c r="N88" s="81">
        <f t="shared" si="56"/>
        <v>4</v>
      </c>
      <c r="O88" s="35">
        <f t="shared" si="57"/>
        <v>7.9257246376811601</v>
      </c>
      <c r="P88" s="98">
        <f t="shared" si="58"/>
        <v>7000</v>
      </c>
      <c r="Q88" s="99">
        <v>7.7</v>
      </c>
      <c r="R88" s="34" t="s">
        <v>25</v>
      </c>
      <c r="S88" s="37">
        <f t="shared" si="59"/>
        <v>318.18181818181819</v>
      </c>
      <c r="T88" s="42"/>
      <c r="U88" s="39">
        <v>2600</v>
      </c>
      <c r="V88" s="39">
        <v>5400</v>
      </c>
      <c r="W88" s="39"/>
      <c r="X88" s="39"/>
      <c r="Y88" s="39"/>
      <c r="Z88" s="39">
        <f t="shared" si="63"/>
        <v>8000</v>
      </c>
      <c r="AA88" s="34">
        <v>2000</v>
      </c>
      <c r="AB88" s="34">
        <v>10000</v>
      </c>
      <c r="AC88" s="34">
        <v>2000</v>
      </c>
      <c r="AD88" s="34">
        <v>500</v>
      </c>
      <c r="AE88" s="34">
        <v>3900</v>
      </c>
      <c r="AF88" s="36">
        <f t="shared" si="60"/>
        <v>4</v>
      </c>
      <c r="AG88" s="40">
        <f t="shared" si="61"/>
        <v>8.695652173913043</v>
      </c>
      <c r="AH88" s="98">
        <v>5000</v>
      </c>
      <c r="AI88" s="36">
        <v>4.2</v>
      </c>
      <c r="AJ88" s="34" t="s">
        <v>26</v>
      </c>
      <c r="AK88" s="37">
        <f t="shared" si="62"/>
        <v>1666.6666666666665</v>
      </c>
    </row>
    <row r="89" spans="1:37">
      <c r="A89" s="47"/>
      <c r="B89" s="126" t="s">
        <v>244</v>
      </c>
      <c r="C89" s="34">
        <v>2500</v>
      </c>
      <c r="D89" s="34">
        <v>2500</v>
      </c>
      <c r="E89" s="34"/>
      <c r="F89" s="34"/>
      <c r="G89" s="34"/>
      <c r="H89" s="34">
        <f t="shared" si="64"/>
        <v>5000</v>
      </c>
      <c r="I89" s="34">
        <v>2000</v>
      </c>
      <c r="J89" s="34">
        <v>7000</v>
      </c>
      <c r="K89" s="34">
        <v>1400</v>
      </c>
      <c r="L89" s="34">
        <v>460</v>
      </c>
      <c r="M89" s="34">
        <v>2200</v>
      </c>
      <c r="N89" s="81">
        <f t="shared" si="56"/>
        <v>3.5714285714285716</v>
      </c>
      <c r="O89" s="35">
        <f t="shared" si="57"/>
        <v>6.3405797101449286</v>
      </c>
      <c r="P89" s="98">
        <f t="shared" si="58"/>
        <v>5000</v>
      </c>
      <c r="Q89" s="99">
        <v>7.1000000000000005</v>
      </c>
      <c r="R89" s="34" t="s">
        <v>25</v>
      </c>
      <c r="S89" s="37">
        <f t="shared" si="59"/>
        <v>246.47887323943658</v>
      </c>
      <c r="T89" s="42"/>
      <c r="U89" s="39">
        <v>3000</v>
      </c>
      <c r="V89" s="39">
        <v>3000</v>
      </c>
      <c r="W89" s="39"/>
      <c r="X89" s="39"/>
      <c r="Y89" s="39"/>
      <c r="Z89" s="39">
        <f t="shared" si="63"/>
        <v>6000</v>
      </c>
      <c r="AA89" s="34">
        <v>2000</v>
      </c>
      <c r="AB89" s="34">
        <v>7500</v>
      </c>
      <c r="AC89" s="34">
        <v>1590</v>
      </c>
      <c r="AD89" s="34">
        <v>435</v>
      </c>
      <c r="AE89" s="34">
        <v>2500</v>
      </c>
      <c r="AF89" s="36">
        <f t="shared" si="60"/>
        <v>3.7735849056603774</v>
      </c>
      <c r="AG89" s="40">
        <f t="shared" si="61"/>
        <v>6.9130434782608692</v>
      </c>
      <c r="AH89" s="98">
        <v>4300</v>
      </c>
      <c r="AI89" s="99">
        <v>4.3</v>
      </c>
      <c r="AJ89" s="34" t="s">
        <v>26</v>
      </c>
      <c r="AK89" s="37">
        <f t="shared" si="62"/>
        <v>1400</v>
      </c>
    </row>
    <row r="90" spans="1:37">
      <c r="A90" s="47"/>
      <c r="B90" s="126" t="s">
        <v>267</v>
      </c>
      <c r="C90" s="34">
        <v>2500</v>
      </c>
      <c r="D90" s="34">
        <v>3500</v>
      </c>
      <c r="E90" s="34"/>
      <c r="F90" s="34"/>
      <c r="G90" s="34"/>
      <c r="H90" s="34">
        <f t="shared" si="64"/>
        <v>6000</v>
      </c>
      <c r="I90" s="34">
        <v>2000</v>
      </c>
      <c r="J90" s="34">
        <v>8000</v>
      </c>
      <c r="K90" s="34">
        <v>1570</v>
      </c>
      <c r="L90" s="34">
        <v>500</v>
      </c>
      <c r="M90" s="34">
        <v>3000</v>
      </c>
      <c r="N90" s="81">
        <f t="shared" si="56"/>
        <v>3.8216560509554141</v>
      </c>
      <c r="O90" s="35">
        <f t="shared" si="57"/>
        <v>7.1105072463768124</v>
      </c>
      <c r="P90" s="98">
        <f t="shared" si="58"/>
        <v>6000</v>
      </c>
      <c r="Q90" s="36">
        <v>7.6000000000000005</v>
      </c>
      <c r="R90" s="34" t="s">
        <v>26</v>
      </c>
      <c r="S90" s="37">
        <f t="shared" si="59"/>
        <v>276.31578947368422</v>
      </c>
      <c r="T90" s="42"/>
      <c r="U90" s="39">
        <v>3300</v>
      </c>
      <c r="V90" s="39">
        <v>3700</v>
      </c>
      <c r="W90" s="39"/>
      <c r="X90" s="39"/>
      <c r="Y90" s="39"/>
      <c r="Z90" s="39">
        <f t="shared" si="63"/>
        <v>7000</v>
      </c>
      <c r="AA90" s="34">
        <v>2000</v>
      </c>
      <c r="AB90" s="34">
        <v>9000</v>
      </c>
      <c r="AC90" s="34">
        <v>1800</v>
      </c>
      <c r="AD90" s="34">
        <v>500</v>
      </c>
      <c r="AE90" s="34">
        <v>3500</v>
      </c>
      <c r="AF90" s="36">
        <f t="shared" si="60"/>
        <v>3.8888888888888888</v>
      </c>
      <c r="AG90" s="40">
        <f t="shared" si="61"/>
        <v>7.8260869565217392</v>
      </c>
      <c r="AH90" s="98">
        <v>4500</v>
      </c>
      <c r="AI90" s="99">
        <v>4.3</v>
      </c>
      <c r="AJ90" s="34" t="s">
        <v>26</v>
      </c>
      <c r="AK90" s="37">
        <f t="shared" si="62"/>
        <v>1465.1162790697676</v>
      </c>
    </row>
    <row r="91" spans="1:37">
      <c r="A91" s="47"/>
      <c r="B91" s="126" t="s">
        <v>308</v>
      </c>
      <c r="C91" s="34">
        <v>2500</v>
      </c>
      <c r="D91" s="34">
        <v>4500</v>
      </c>
      <c r="E91" s="34"/>
      <c r="F91" s="34"/>
      <c r="G91" s="34"/>
      <c r="H91" s="34">
        <f t="shared" si="64"/>
        <v>7000</v>
      </c>
      <c r="I91" s="34">
        <v>2000</v>
      </c>
      <c r="J91" s="34">
        <v>10000</v>
      </c>
      <c r="K91" s="34">
        <v>1750</v>
      </c>
      <c r="L91" s="34">
        <v>500</v>
      </c>
      <c r="M91" s="34">
        <v>3900</v>
      </c>
      <c r="N91" s="81">
        <f t="shared" si="56"/>
        <v>4</v>
      </c>
      <c r="O91" s="35">
        <f t="shared" si="57"/>
        <v>7.9257246376811601</v>
      </c>
      <c r="P91" s="98">
        <f t="shared" si="58"/>
        <v>7000</v>
      </c>
      <c r="Q91" s="99">
        <v>7.7</v>
      </c>
      <c r="R91" s="34" t="s">
        <v>25</v>
      </c>
      <c r="S91" s="37">
        <f t="shared" si="59"/>
        <v>318.18181818181819</v>
      </c>
      <c r="T91" s="42"/>
      <c r="U91" s="39">
        <v>2800</v>
      </c>
      <c r="V91" s="39">
        <v>5200</v>
      </c>
      <c r="W91" s="39"/>
      <c r="X91" s="39"/>
      <c r="Y91" s="39"/>
      <c r="Z91" s="39">
        <f t="shared" ref="Z91" si="65">U91+V91+W91</f>
        <v>8000</v>
      </c>
      <c r="AA91" s="34">
        <v>2000</v>
      </c>
      <c r="AB91" s="34">
        <v>10000</v>
      </c>
      <c r="AC91" s="34">
        <v>2000</v>
      </c>
      <c r="AD91" s="34">
        <v>500</v>
      </c>
      <c r="AE91" s="34">
        <v>3900</v>
      </c>
      <c r="AF91" s="36">
        <f t="shared" si="60"/>
        <v>4</v>
      </c>
      <c r="AG91" s="40">
        <f t="shared" si="61"/>
        <v>8.695652173913043</v>
      </c>
      <c r="AH91" s="98">
        <v>5000</v>
      </c>
      <c r="AI91" s="36">
        <v>4.4000000000000004</v>
      </c>
      <c r="AJ91" s="34" t="s">
        <v>26</v>
      </c>
      <c r="AK91" s="37">
        <f t="shared" si="62"/>
        <v>1590.9090909090908</v>
      </c>
    </row>
    <row r="92" spans="1:37">
      <c r="A92" s="47"/>
      <c r="B92" s="126" t="s">
        <v>268</v>
      </c>
      <c r="C92" s="34">
        <v>3500</v>
      </c>
      <c r="D92" s="34">
        <v>3500</v>
      </c>
      <c r="E92" s="34"/>
      <c r="F92" s="34"/>
      <c r="G92" s="34"/>
      <c r="H92" s="34">
        <f t="shared" si="64"/>
        <v>7000</v>
      </c>
      <c r="I92" s="34">
        <v>2000</v>
      </c>
      <c r="J92" s="34">
        <v>10000</v>
      </c>
      <c r="K92" s="34">
        <v>1750</v>
      </c>
      <c r="L92" s="34">
        <v>500</v>
      </c>
      <c r="M92" s="34">
        <v>3900</v>
      </c>
      <c r="N92" s="81">
        <f t="shared" si="56"/>
        <v>4</v>
      </c>
      <c r="O92" s="35">
        <f t="shared" si="57"/>
        <v>7.9257246376811601</v>
      </c>
      <c r="P92" s="98">
        <f t="shared" si="58"/>
        <v>7000</v>
      </c>
      <c r="Q92" s="99">
        <v>7.7</v>
      </c>
      <c r="R92" s="34" t="s">
        <v>25</v>
      </c>
      <c r="S92" s="37">
        <f t="shared" si="59"/>
        <v>318.18181818181819</v>
      </c>
      <c r="T92" s="42"/>
      <c r="U92" s="39">
        <v>4000</v>
      </c>
      <c r="V92" s="39">
        <v>4000</v>
      </c>
      <c r="W92" s="39"/>
      <c r="X92" s="39"/>
      <c r="Y92" s="39"/>
      <c r="Z92" s="39">
        <f t="shared" si="63"/>
        <v>8000</v>
      </c>
      <c r="AA92" s="34">
        <v>2000</v>
      </c>
      <c r="AB92" s="34">
        <v>10000</v>
      </c>
      <c r="AC92" s="34">
        <v>2000</v>
      </c>
      <c r="AD92" s="34">
        <v>500</v>
      </c>
      <c r="AE92" s="34">
        <v>3900</v>
      </c>
      <c r="AF92" s="36">
        <f t="shared" si="60"/>
        <v>4</v>
      </c>
      <c r="AG92" s="40">
        <f t="shared" si="61"/>
        <v>8.695652173913043</v>
      </c>
      <c r="AH92" s="98">
        <v>5000</v>
      </c>
      <c r="AI92" s="36">
        <v>4.4000000000000004</v>
      </c>
      <c r="AJ92" s="34" t="s">
        <v>26</v>
      </c>
      <c r="AK92" s="37">
        <f t="shared" si="62"/>
        <v>1590.9090909090908</v>
      </c>
    </row>
    <row r="93" spans="1:37">
      <c r="A93" s="47"/>
      <c r="B93" s="126" t="s">
        <v>309</v>
      </c>
      <c r="C93" s="34">
        <v>2800</v>
      </c>
      <c r="D93" s="34">
        <v>4200</v>
      </c>
      <c r="E93" s="34"/>
      <c r="F93" s="34"/>
      <c r="G93" s="34"/>
      <c r="H93" s="34">
        <f t="shared" si="64"/>
        <v>7000</v>
      </c>
      <c r="I93" s="34">
        <v>2000</v>
      </c>
      <c r="J93" s="34">
        <v>10000</v>
      </c>
      <c r="K93" s="34">
        <v>1730</v>
      </c>
      <c r="L93" s="34">
        <v>500</v>
      </c>
      <c r="M93" s="34">
        <v>3900</v>
      </c>
      <c r="N93" s="81">
        <f t="shared" si="56"/>
        <v>4.0462427745664744</v>
      </c>
      <c r="O93" s="35">
        <f>K93/230</f>
        <v>7.5217391304347823</v>
      </c>
      <c r="P93" s="98">
        <f t="shared" si="58"/>
        <v>7000</v>
      </c>
      <c r="Q93" s="99">
        <v>7.8500000000000005</v>
      </c>
      <c r="R93" s="34" t="s">
        <v>25</v>
      </c>
      <c r="S93" s="37">
        <f t="shared" si="59"/>
        <v>312.10191082802544</v>
      </c>
      <c r="T93" s="42"/>
      <c r="U93" s="39">
        <v>3200</v>
      </c>
      <c r="V93" s="39">
        <v>4800</v>
      </c>
      <c r="W93" s="39"/>
      <c r="X93" s="39"/>
      <c r="Y93" s="39"/>
      <c r="Z93" s="39">
        <f t="shared" ref="Z93:Z96" si="66">U93+V93+W93</f>
        <v>8000</v>
      </c>
      <c r="AA93" s="34">
        <v>2000</v>
      </c>
      <c r="AB93" s="34">
        <v>10000</v>
      </c>
      <c r="AC93" s="34">
        <v>1980</v>
      </c>
      <c r="AD93" s="34">
        <v>500</v>
      </c>
      <c r="AE93" s="34">
        <v>3900</v>
      </c>
      <c r="AF93" s="36">
        <f t="shared" si="60"/>
        <v>4.0404040404040407</v>
      </c>
      <c r="AG93" s="40">
        <f t="shared" si="61"/>
        <v>8.6086956521739122</v>
      </c>
      <c r="AH93" s="98">
        <v>5000</v>
      </c>
      <c r="AI93" s="36">
        <v>4.4000000000000004</v>
      </c>
      <c r="AJ93" s="34" t="s">
        <v>26</v>
      </c>
      <c r="AK93" s="37">
        <f t="shared" si="62"/>
        <v>1590.9090909090908</v>
      </c>
    </row>
    <row r="94" spans="1:37">
      <c r="A94" s="47"/>
      <c r="B94" s="34" t="s">
        <v>316</v>
      </c>
      <c r="C94" s="34">
        <v>3500</v>
      </c>
      <c r="D94" s="34">
        <v>3500</v>
      </c>
      <c r="E94" s="34"/>
      <c r="F94" s="34"/>
      <c r="G94" s="34"/>
      <c r="H94" s="34">
        <f t="shared" si="64"/>
        <v>7000</v>
      </c>
      <c r="I94" s="34">
        <v>2000</v>
      </c>
      <c r="J94" s="34">
        <v>10000</v>
      </c>
      <c r="K94" s="34">
        <v>1710</v>
      </c>
      <c r="L94" s="34">
        <v>500</v>
      </c>
      <c r="M94" s="34">
        <v>3900</v>
      </c>
      <c r="N94" s="81">
        <f t="shared" si="56"/>
        <v>4.0935672514619883</v>
      </c>
      <c r="O94" s="35">
        <f>K94/230</f>
        <v>7.4347826086956523</v>
      </c>
      <c r="P94" s="98">
        <f t="shared" si="58"/>
        <v>7000</v>
      </c>
      <c r="Q94" s="99">
        <v>7.9</v>
      </c>
      <c r="R94" s="34" t="s">
        <v>25</v>
      </c>
      <c r="S94" s="37">
        <f t="shared" si="59"/>
        <v>310.12658227848101</v>
      </c>
      <c r="T94" s="42"/>
      <c r="U94" s="39">
        <v>4000</v>
      </c>
      <c r="V94" s="39">
        <v>4000</v>
      </c>
      <c r="W94" s="39"/>
      <c r="X94" s="39"/>
      <c r="Y94" s="39"/>
      <c r="Z94" s="39">
        <f t="shared" si="66"/>
        <v>8000</v>
      </c>
      <c r="AA94" s="34">
        <v>2000</v>
      </c>
      <c r="AB94" s="34">
        <v>10000</v>
      </c>
      <c r="AC94" s="34">
        <v>1960</v>
      </c>
      <c r="AD94" s="34">
        <v>500</v>
      </c>
      <c r="AE94" s="34">
        <v>3900</v>
      </c>
      <c r="AF94" s="36">
        <f t="shared" si="60"/>
        <v>4.0816326530612246</v>
      </c>
      <c r="AG94" s="40">
        <f t="shared" si="61"/>
        <v>8.5217391304347831</v>
      </c>
      <c r="AH94" s="98">
        <v>5000</v>
      </c>
      <c r="AI94" s="36">
        <v>4.4000000000000004</v>
      </c>
      <c r="AJ94" s="34" t="s">
        <v>26</v>
      </c>
      <c r="AK94" s="37">
        <f t="shared" si="62"/>
        <v>1590.9090909090908</v>
      </c>
    </row>
    <row r="95" spans="1:37">
      <c r="A95" s="47"/>
      <c r="B95" s="126" t="s">
        <v>245</v>
      </c>
      <c r="C95" s="34">
        <v>1500</v>
      </c>
      <c r="D95" s="34">
        <v>1500</v>
      </c>
      <c r="E95" s="34">
        <v>2500</v>
      </c>
      <c r="F95" s="34"/>
      <c r="G95" s="34"/>
      <c r="H95" s="34">
        <f t="shared" si="64"/>
        <v>5500</v>
      </c>
      <c r="I95" s="34">
        <v>2000</v>
      </c>
      <c r="J95" s="34">
        <v>8000</v>
      </c>
      <c r="K95" s="34">
        <v>1450</v>
      </c>
      <c r="L95" s="34">
        <v>580</v>
      </c>
      <c r="M95" s="34">
        <v>2950</v>
      </c>
      <c r="N95" s="81">
        <f t="shared" si="56"/>
        <v>3.7931034482758621</v>
      </c>
      <c r="O95" s="35">
        <f t="shared" ref="O95:O100" si="67">K95/230/0.96</f>
        <v>6.5670289855072461</v>
      </c>
      <c r="P95" s="34">
        <f t="shared" si="58"/>
        <v>5500</v>
      </c>
      <c r="Q95" s="36">
        <v>7.2</v>
      </c>
      <c r="R95" s="34" t="s">
        <v>25</v>
      </c>
      <c r="S95" s="37">
        <f t="shared" si="59"/>
        <v>267.36111111111114</v>
      </c>
      <c r="T95" s="42"/>
      <c r="U95" s="39">
        <v>1700</v>
      </c>
      <c r="V95" s="39">
        <v>1700</v>
      </c>
      <c r="W95" s="39">
        <v>3100</v>
      </c>
      <c r="X95" s="39"/>
      <c r="Y95" s="39"/>
      <c r="Z95" s="39">
        <f t="shared" si="66"/>
        <v>6500</v>
      </c>
      <c r="AA95" s="34">
        <v>2000</v>
      </c>
      <c r="AB95" s="34">
        <v>8000</v>
      </c>
      <c r="AC95" s="34">
        <v>1700</v>
      </c>
      <c r="AD95" s="34">
        <v>510</v>
      </c>
      <c r="AE95" s="34">
        <v>2950</v>
      </c>
      <c r="AF95" s="36">
        <f t="shared" si="60"/>
        <v>3.8235294117647061</v>
      </c>
      <c r="AG95" s="40">
        <f t="shared" si="61"/>
        <v>7.3913043478260869</v>
      </c>
      <c r="AH95" s="98">
        <v>4500</v>
      </c>
      <c r="AI95" s="36">
        <v>4.2</v>
      </c>
      <c r="AJ95" s="34" t="s">
        <v>26</v>
      </c>
      <c r="AK95" s="37">
        <f t="shared" si="62"/>
        <v>1500</v>
      </c>
    </row>
    <row r="96" spans="1:37">
      <c r="A96" s="47"/>
      <c r="B96" s="126" t="s">
        <v>271</v>
      </c>
      <c r="C96" s="34">
        <v>1500</v>
      </c>
      <c r="D96" s="34">
        <v>1500</v>
      </c>
      <c r="E96" s="34">
        <v>3500</v>
      </c>
      <c r="F96" s="34"/>
      <c r="G96" s="34"/>
      <c r="H96" s="34">
        <f t="shared" si="64"/>
        <v>6500</v>
      </c>
      <c r="I96" s="34">
        <v>2000</v>
      </c>
      <c r="J96" s="34">
        <v>9000</v>
      </c>
      <c r="K96" s="34">
        <v>1660</v>
      </c>
      <c r="L96" s="34">
        <v>500</v>
      </c>
      <c r="M96" s="34">
        <v>3500</v>
      </c>
      <c r="N96" s="81">
        <f t="shared" si="56"/>
        <v>3.9156626506024095</v>
      </c>
      <c r="O96" s="35">
        <f t="shared" si="67"/>
        <v>7.5181159420289863</v>
      </c>
      <c r="P96" s="34">
        <f t="shared" si="58"/>
        <v>6500</v>
      </c>
      <c r="Q96" s="99">
        <v>7.7</v>
      </c>
      <c r="R96" s="34" t="s">
        <v>25</v>
      </c>
      <c r="S96" s="37">
        <f t="shared" si="59"/>
        <v>295.4545454545455</v>
      </c>
      <c r="T96" s="42"/>
      <c r="U96" s="39">
        <v>1900</v>
      </c>
      <c r="V96" s="39">
        <v>1900</v>
      </c>
      <c r="W96" s="39">
        <v>3700</v>
      </c>
      <c r="X96" s="39"/>
      <c r="Y96" s="39"/>
      <c r="Z96" s="39">
        <f t="shared" si="66"/>
        <v>7500</v>
      </c>
      <c r="AA96" s="34">
        <v>2000</v>
      </c>
      <c r="AB96" s="34">
        <v>9500</v>
      </c>
      <c r="AC96" s="34">
        <v>1900</v>
      </c>
      <c r="AD96" s="34">
        <v>500</v>
      </c>
      <c r="AE96" s="34">
        <v>3700</v>
      </c>
      <c r="AF96" s="36">
        <f t="shared" si="60"/>
        <v>3.9473684210526314</v>
      </c>
      <c r="AG96" s="40">
        <f t="shared" si="61"/>
        <v>8.2608695652173907</v>
      </c>
      <c r="AH96" s="37">
        <v>4800</v>
      </c>
      <c r="AI96" s="36">
        <v>4.2</v>
      </c>
      <c r="AJ96" s="34" t="s">
        <v>26</v>
      </c>
      <c r="AK96" s="37">
        <f t="shared" si="62"/>
        <v>1600</v>
      </c>
    </row>
    <row r="97" spans="1:37">
      <c r="A97" s="47"/>
      <c r="B97" s="126" t="s">
        <v>310</v>
      </c>
      <c r="C97" s="34">
        <v>1300</v>
      </c>
      <c r="D97" s="34">
        <v>1300</v>
      </c>
      <c r="E97" s="34">
        <v>4400</v>
      </c>
      <c r="F97" s="34"/>
      <c r="G97" s="34"/>
      <c r="H97" s="34">
        <f t="shared" si="64"/>
        <v>7000</v>
      </c>
      <c r="I97" s="34">
        <v>2000</v>
      </c>
      <c r="J97" s="34">
        <v>10000</v>
      </c>
      <c r="K97" s="34">
        <v>1750</v>
      </c>
      <c r="L97" s="34">
        <v>500</v>
      </c>
      <c r="M97" s="34">
        <v>3900</v>
      </c>
      <c r="N97" s="81">
        <f t="shared" si="56"/>
        <v>4</v>
      </c>
      <c r="O97" s="35">
        <f t="shared" si="67"/>
        <v>7.9257246376811601</v>
      </c>
      <c r="P97" s="34">
        <f t="shared" si="58"/>
        <v>7000</v>
      </c>
      <c r="Q97" s="36">
        <v>7.8000000000000007</v>
      </c>
      <c r="R97" s="34" t="s">
        <v>25</v>
      </c>
      <c r="S97" s="37">
        <f t="shared" si="59"/>
        <v>314.10256410256409</v>
      </c>
      <c r="T97" s="42"/>
      <c r="U97" s="39">
        <v>2000</v>
      </c>
      <c r="V97" s="39">
        <v>2000</v>
      </c>
      <c r="W97" s="39">
        <v>4000</v>
      </c>
      <c r="X97" s="39"/>
      <c r="Y97" s="39"/>
      <c r="Z97" s="39">
        <f t="shared" ref="Z97:Z107" si="68">U97+V97+W97</f>
        <v>8000</v>
      </c>
      <c r="AA97" s="34">
        <v>2000</v>
      </c>
      <c r="AB97" s="34">
        <v>10000</v>
      </c>
      <c r="AC97" s="34">
        <v>2000</v>
      </c>
      <c r="AD97" s="34">
        <v>500</v>
      </c>
      <c r="AE97" s="34">
        <v>3900</v>
      </c>
      <c r="AF97" s="36">
        <f t="shared" si="60"/>
        <v>4</v>
      </c>
      <c r="AG97" s="40">
        <f t="shared" si="61"/>
        <v>8.695652173913043</v>
      </c>
      <c r="AH97" s="98">
        <v>5000</v>
      </c>
      <c r="AI97" s="36">
        <v>4.2</v>
      </c>
      <c r="AJ97" s="34" t="s">
        <v>26</v>
      </c>
      <c r="AK97" s="37">
        <f t="shared" si="62"/>
        <v>1666.6666666666665</v>
      </c>
    </row>
    <row r="98" spans="1:37">
      <c r="A98" s="47"/>
      <c r="B98" s="126" t="s">
        <v>235</v>
      </c>
      <c r="C98" s="34">
        <v>1500</v>
      </c>
      <c r="D98" s="34">
        <v>2000</v>
      </c>
      <c r="E98" s="34">
        <v>2000</v>
      </c>
      <c r="F98" s="34"/>
      <c r="G98" s="34"/>
      <c r="H98" s="34">
        <f t="shared" si="64"/>
        <v>5500</v>
      </c>
      <c r="I98" s="34">
        <v>2000</v>
      </c>
      <c r="J98" s="34">
        <v>8000</v>
      </c>
      <c r="K98" s="34">
        <v>1450</v>
      </c>
      <c r="L98" s="34">
        <v>610</v>
      </c>
      <c r="M98" s="34">
        <v>2950</v>
      </c>
      <c r="N98" s="81">
        <f t="shared" si="56"/>
        <v>3.7931034482758621</v>
      </c>
      <c r="O98" s="35">
        <f t="shared" si="67"/>
        <v>6.5670289855072461</v>
      </c>
      <c r="P98" s="34">
        <f t="shared" si="58"/>
        <v>5500</v>
      </c>
      <c r="Q98" s="36">
        <v>7.2</v>
      </c>
      <c r="R98" s="34" t="s">
        <v>25</v>
      </c>
      <c r="S98" s="37">
        <f t="shared" si="59"/>
        <v>267.36111111111114</v>
      </c>
      <c r="T98" s="42"/>
      <c r="U98" s="39">
        <v>1300</v>
      </c>
      <c r="V98" s="39">
        <v>2600</v>
      </c>
      <c r="W98" s="39">
        <v>2600</v>
      </c>
      <c r="X98" s="39"/>
      <c r="Y98" s="39"/>
      <c r="Z98" s="39">
        <f t="shared" si="68"/>
        <v>6500</v>
      </c>
      <c r="AA98" s="34">
        <v>2000</v>
      </c>
      <c r="AB98" s="34">
        <v>8000</v>
      </c>
      <c r="AC98" s="34">
        <v>1700</v>
      </c>
      <c r="AD98" s="34">
        <v>520</v>
      </c>
      <c r="AE98" s="34">
        <v>2950</v>
      </c>
      <c r="AF98" s="36">
        <f t="shared" si="60"/>
        <v>3.8235294117647061</v>
      </c>
      <c r="AG98" s="40">
        <f t="shared" si="61"/>
        <v>7.3913043478260869</v>
      </c>
      <c r="AH98" s="98">
        <v>4500</v>
      </c>
      <c r="AI98" s="36">
        <v>4.2</v>
      </c>
      <c r="AJ98" s="34" t="s">
        <v>26</v>
      </c>
      <c r="AK98" s="37">
        <f t="shared" si="62"/>
        <v>1500</v>
      </c>
    </row>
    <row r="99" spans="1:37">
      <c r="A99" s="47"/>
      <c r="B99" s="126" t="s">
        <v>246</v>
      </c>
      <c r="C99" s="34">
        <v>1500</v>
      </c>
      <c r="D99" s="34">
        <v>2000</v>
      </c>
      <c r="E99" s="34">
        <v>2500</v>
      </c>
      <c r="F99" s="34"/>
      <c r="G99" s="34"/>
      <c r="H99" s="34">
        <f t="shared" si="64"/>
        <v>6000</v>
      </c>
      <c r="I99" s="34">
        <v>2000</v>
      </c>
      <c r="J99" s="34">
        <v>8000</v>
      </c>
      <c r="K99" s="34">
        <v>1570</v>
      </c>
      <c r="L99" s="34">
        <v>500</v>
      </c>
      <c r="M99" s="34">
        <v>3000</v>
      </c>
      <c r="N99" s="81">
        <f t="shared" si="56"/>
        <v>3.8216560509554141</v>
      </c>
      <c r="O99" s="35">
        <f t="shared" si="67"/>
        <v>7.1105072463768124</v>
      </c>
      <c r="P99" s="34">
        <f t="shared" si="58"/>
        <v>6000</v>
      </c>
      <c r="Q99" s="36">
        <v>7.6000000000000005</v>
      </c>
      <c r="R99" s="34" t="s">
        <v>25</v>
      </c>
      <c r="S99" s="37">
        <f t="shared" si="59"/>
        <v>276.31578947368422</v>
      </c>
      <c r="T99" s="42"/>
      <c r="U99" s="39">
        <v>1500</v>
      </c>
      <c r="V99" s="39">
        <v>2500</v>
      </c>
      <c r="W99" s="39">
        <v>3000</v>
      </c>
      <c r="X99" s="39"/>
      <c r="Y99" s="39"/>
      <c r="Z99" s="39">
        <f t="shared" si="68"/>
        <v>7000</v>
      </c>
      <c r="AA99" s="34">
        <v>2000</v>
      </c>
      <c r="AB99" s="34">
        <v>9000</v>
      </c>
      <c r="AC99" s="34">
        <v>1800</v>
      </c>
      <c r="AD99" s="34">
        <v>500</v>
      </c>
      <c r="AE99" s="34">
        <v>3500</v>
      </c>
      <c r="AF99" s="36">
        <f t="shared" si="60"/>
        <v>3.8888888888888888</v>
      </c>
      <c r="AG99" s="40">
        <f t="shared" si="61"/>
        <v>7.8260869565217392</v>
      </c>
      <c r="AH99" s="98">
        <v>4500</v>
      </c>
      <c r="AI99" s="36">
        <v>4.2</v>
      </c>
      <c r="AJ99" s="34" t="s">
        <v>26</v>
      </c>
      <c r="AK99" s="37">
        <f t="shared" si="62"/>
        <v>1500</v>
      </c>
    </row>
    <row r="100" spans="1:37">
      <c r="A100" s="47"/>
      <c r="B100" s="126" t="s">
        <v>269</v>
      </c>
      <c r="C100" s="34">
        <v>1500</v>
      </c>
      <c r="D100" s="34">
        <v>2000</v>
      </c>
      <c r="E100" s="34">
        <v>3500</v>
      </c>
      <c r="F100" s="34"/>
      <c r="G100" s="34"/>
      <c r="H100" s="34">
        <f t="shared" si="64"/>
        <v>7000</v>
      </c>
      <c r="I100" s="34">
        <v>2000</v>
      </c>
      <c r="J100" s="34">
        <v>10000</v>
      </c>
      <c r="K100" s="34">
        <v>1750</v>
      </c>
      <c r="L100" s="34">
        <v>500</v>
      </c>
      <c r="M100" s="34">
        <v>3900</v>
      </c>
      <c r="N100" s="81">
        <f t="shared" si="56"/>
        <v>4</v>
      </c>
      <c r="O100" s="35">
        <f t="shared" si="67"/>
        <v>7.9257246376811601</v>
      </c>
      <c r="P100" s="34">
        <f t="shared" si="58"/>
        <v>7000</v>
      </c>
      <c r="Q100" s="36">
        <v>7.8000000000000007</v>
      </c>
      <c r="R100" s="34" t="s">
        <v>25</v>
      </c>
      <c r="S100" s="37">
        <f t="shared" si="59"/>
        <v>314.10256410256409</v>
      </c>
      <c r="T100" s="42"/>
      <c r="U100" s="39">
        <v>1500</v>
      </c>
      <c r="V100" s="39">
        <v>2500</v>
      </c>
      <c r="W100" s="39">
        <v>4000</v>
      </c>
      <c r="X100" s="39"/>
      <c r="Y100" s="39"/>
      <c r="Z100" s="39">
        <f t="shared" si="68"/>
        <v>8000</v>
      </c>
      <c r="AA100" s="34">
        <v>2000</v>
      </c>
      <c r="AB100" s="34">
        <v>10000</v>
      </c>
      <c r="AC100" s="34">
        <v>2000</v>
      </c>
      <c r="AD100" s="34">
        <v>500</v>
      </c>
      <c r="AE100" s="34">
        <v>3900</v>
      </c>
      <c r="AF100" s="36">
        <f t="shared" si="60"/>
        <v>4</v>
      </c>
      <c r="AG100" s="40">
        <f t="shared" si="61"/>
        <v>8.695652173913043</v>
      </c>
      <c r="AH100" s="98">
        <v>4500</v>
      </c>
      <c r="AI100" s="36">
        <v>4.3</v>
      </c>
      <c r="AJ100" s="34" t="s">
        <v>26</v>
      </c>
      <c r="AK100" s="37">
        <f t="shared" si="62"/>
        <v>1465.1162790697676</v>
      </c>
    </row>
    <row r="101" spans="1:37">
      <c r="A101" s="47"/>
      <c r="B101" s="126" t="s">
        <v>311</v>
      </c>
      <c r="C101" s="34">
        <v>1200</v>
      </c>
      <c r="D101" s="34">
        <v>1800</v>
      </c>
      <c r="E101" s="34">
        <v>4000</v>
      </c>
      <c r="F101" s="34"/>
      <c r="G101" s="34"/>
      <c r="H101" s="34">
        <f t="shared" si="64"/>
        <v>7000</v>
      </c>
      <c r="I101" s="34">
        <v>2000</v>
      </c>
      <c r="J101" s="34">
        <v>10000</v>
      </c>
      <c r="K101" s="34">
        <v>1730</v>
      </c>
      <c r="L101" s="34">
        <v>500</v>
      </c>
      <c r="M101" s="34">
        <v>3900</v>
      </c>
      <c r="N101" s="81">
        <f t="shared" si="56"/>
        <v>4.0462427745664744</v>
      </c>
      <c r="O101" s="35">
        <f>K101/230</f>
        <v>7.5217391304347823</v>
      </c>
      <c r="P101" s="34">
        <f t="shared" si="58"/>
        <v>7000</v>
      </c>
      <c r="Q101" s="99">
        <v>7.8500000000000005</v>
      </c>
      <c r="R101" s="34" t="s">
        <v>25</v>
      </c>
      <c r="S101" s="37">
        <f t="shared" si="59"/>
        <v>312.10191082802544</v>
      </c>
      <c r="T101" s="42"/>
      <c r="U101" s="39">
        <v>1400</v>
      </c>
      <c r="V101" s="39">
        <v>2500</v>
      </c>
      <c r="W101" s="39">
        <v>4100</v>
      </c>
      <c r="X101" s="39"/>
      <c r="Y101" s="39"/>
      <c r="Z101" s="39">
        <f t="shared" si="68"/>
        <v>8000</v>
      </c>
      <c r="AA101" s="34">
        <v>2000</v>
      </c>
      <c r="AB101" s="34">
        <v>10000</v>
      </c>
      <c r="AC101" s="34">
        <v>1980</v>
      </c>
      <c r="AD101" s="34">
        <v>500</v>
      </c>
      <c r="AE101" s="34">
        <v>3900</v>
      </c>
      <c r="AF101" s="36">
        <f t="shared" si="60"/>
        <v>4.0404040404040407</v>
      </c>
      <c r="AG101" s="40">
        <f t="shared" si="61"/>
        <v>8.6086956521739122</v>
      </c>
      <c r="AH101" s="98">
        <v>5000</v>
      </c>
      <c r="AI101" s="36">
        <v>4.3</v>
      </c>
      <c r="AJ101" s="34" t="s">
        <v>26</v>
      </c>
      <c r="AK101" s="37">
        <f t="shared" si="62"/>
        <v>1627.9069767441861</v>
      </c>
    </row>
    <row r="102" spans="1:37">
      <c r="A102" s="47"/>
      <c r="B102" s="126" t="s">
        <v>247</v>
      </c>
      <c r="C102" s="34">
        <v>1500</v>
      </c>
      <c r="D102" s="34">
        <v>2500</v>
      </c>
      <c r="E102" s="34">
        <v>2500</v>
      </c>
      <c r="F102" s="34"/>
      <c r="G102" s="34"/>
      <c r="H102" s="34">
        <f t="shared" si="64"/>
        <v>6500</v>
      </c>
      <c r="I102" s="34">
        <v>2000</v>
      </c>
      <c r="J102" s="34">
        <v>9000</v>
      </c>
      <c r="K102" s="34">
        <v>1660</v>
      </c>
      <c r="L102" s="34">
        <v>500</v>
      </c>
      <c r="M102" s="34">
        <v>3500</v>
      </c>
      <c r="N102" s="81">
        <f t="shared" si="56"/>
        <v>3.9156626506024095</v>
      </c>
      <c r="O102" s="35">
        <f>K102/230/0.96</f>
        <v>7.5181159420289863</v>
      </c>
      <c r="P102" s="34">
        <f t="shared" si="58"/>
        <v>6500</v>
      </c>
      <c r="Q102" s="99">
        <v>7.7</v>
      </c>
      <c r="R102" s="34" t="s">
        <v>25</v>
      </c>
      <c r="S102" s="37">
        <f t="shared" si="59"/>
        <v>295.4545454545455</v>
      </c>
      <c r="T102" s="42"/>
      <c r="U102" s="39">
        <v>1500</v>
      </c>
      <c r="V102" s="39">
        <v>3000</v>
      </c>
      <c r="W102" s="39">
        <v>3000</v>
      </c>
      <c r="X102" s="39"/>
      <c r="Y102" s="39"/>
      <c r="Z102" s="39">
        <f t="shared" si="68"/>
        <v>7500</v>
      </c>
      <c r="AA102" s="34">
        <v>2000</v>
      </c>
      <c r="AB102" s="34">
        <v>9500</v>
      </c>
      <c r="AC102" s="34">
        <v>1900</v>
      </c>
      <c r="AD102" s="34">
        <v>500</v>
      </c>
      <c r="AE102" s="34">
        <v>3700</v>
      </c>
      <c r="AF102" s="36">
        <f t="shared" si="60"/>
        <v>3.9473684210526314</v>
      </c>
      <c r="AG102" s="40">
        <f t="shared" si="61"/>
        <v>8.2608695652173907</v>
      </c>
      <c r="AH102" s="37">
        <v>4800</v>
      </c>
      <c r="AI102" s="36">
        <v>4.3</v>
      </c>
      <c r="AJ102" s="34" t="s">
        <v>26</v>
      </c>
      <c r="AK102" s="37">
        <f t="shared" si="62"/>
        <v>1562.7906976744187</v>
      </c>
    </row>
    <row r="103" spans="1:37">
      <c r="A103" s="47"/>
      <c r="B103" s="126" t="s">
        <v>272</v>
      </c>
      <c r="C103" s="34">
        <v>1300</v>
      </c>
      <c r="D103" s="34">
        <v>2500</v>
      </c>
      <c r="E103" s="34">
        <v>3200</v>
      </c>
      <c r="F103" s="34"/>
      <c r="G103" s="34"/>
      <c r="H103" s="34">
        <f t="shared" si="64"/>
        <v>7000</v>
      </c>
      <c r="I103" s="34">
        <v>2000</v>
      </c>
      <c r="J103" s="34">
        <v>10000</v>
      </c>
      <c r="K103" s="34">
        <v>1750</v>
      </c>
      <c r="L103" s="34">
        <v>500</v>
      </c>
      <c r="M103" s="34">
        <v>3900</v>
      </c>
      <c r="N103" s="81">
        <f t="shared" si="56"/>
        <v>4</v>
      </c>
      <c r="O103" s="35">
        <f>K103/230/0.96</f>
        <v>7.9257246376811601</v>
      </c>
      <c r="P103" s="34">
        <f t="shared" si="58"/>
        <v>7000</v>
      </c>
      <c r="Q103" s="36">
        <v>7.8000000000000007</v>
      </c>
      <c r="R103" s="34" t="s">
        <v>25</v>
      </c>
      <c r="S103" s="37">
        <f t="shared" si="59"/>
        <v>314.10256410256409</v>
      </c>
      <c r="T103" s="42"/>
      <c r="U103" s="39">
        <v>2000</v>
      </c>
      <c r="V103" s="39">
        <v>2500</v>
      </c>
      <c r="W103" s="39">
        <v>3500</v>
      </c>
      <c r="X103" s="39"/>
      <c r="Y103" s="39"/>
      <c r="Z103" s="39">
        <f t="shared" si="68"/>
        <v>8000</v>
      </c>
      <c r="AA103" s="34">
        <v>2000</v>
      </c>
      <c r="AB103" s="34">
        <v>10000</v>
      </c>
      <c r="AC103" s="34">
        <v>2000</v>
      </c>
      <c r="AD103" s="34">
        <v>500</v>
      </c>
      <c r="AE103" s="34">
        <v>3900</v>
      </c>
      <c r="AF103" s="36">
        <f t="shared" si="60"/>
        <v>4</v>
      </c>
      <c r="AG103" s="40">
        <f t="shared" si="61"/>
        <v>8.695652173913043</v>
      </c>
      <c r="AH103" s="98">
        <v>5000</v>
      </c>
      <c r="AI103" s="36">
        <v>4.3</v>
      </c>
      <c r="AJ103" s="34" t="s">
        <v>26</v>
      </c>
      <c r="AK103" s="37">
        <f t="shared" si="62"/>
        <v>1627.9069767441861</v>
      </c>
    </row>
    <row r="104" spans="1:37">
      <c r="A104" s="47"/>
      <c r="B104" s="126" t="s">
        <v>273</v>
      </c>
      <c r="C104" s="34">
        <v>1000</v>
      </c>
      <c r="D104" s="34">
        <v>3000</v>
      </c>
      <c r="E104" s="34">
        <v>3000</v>
      </c>
      <c r="F104" s="34"/>
      <c r="G104" s="34"/>
      <c r="H104" s="34">
        <f t="shared" si="64"/>
        <v>7000</v>
      </c>
      <c r="I104" s="34">
        <v>2000</v>
      </c>
      <c r="J104" s="34">
        <v>10000</v>
      </c>
      <c r="K104" s="34">
        <v>1750</v>
      </c>
      <c r="L104" s="34">
        <v>500</v>
      </c>
      <c r="M104" s="34">
        <v>3900</v>
      </c>
      <c r="N104" s="81">
        <f t="shared" si="56"/>
        <v>4</v>
      </c>
      <c r="O104" s="35">
        <f>K104/230/0.96</f>
        <v>7.9257246376811601</v>
      </c>
      <c r="P104" s="34">
        <f t="shared" si="58"/>
        <v>7000</v>
      </c>
      <c r="Q104" s="36">
        <v>7.8000000000000007</v>
      </c>
      <c r="R104" s="34" t="s">
        <v>25</v>
      </c>
      <c r="S104" s="37">
        <f t="shared" si="59"/>
        <v>314.10256410256409</v>
      </c>
      <c r="T104" s="42"/>
      <c r="U104" s="39">
        <v>1600</v>
      </c>
      <c r="V104" s="39">
        <v>3200</v>
      </c>
      <c r="W104" s="39">
        <v>3200</v>
      </c>
      <c r="X104" s="39"/>
      <c r="Y104" s="39"/>
      <c r="Z104" s="39">
        <f t="shared" si="68"/>
        <v>8000</v>
      </c>
      <c r="AA104" s="34">
        <v>2000</v>
      </c>
      <c r="AB104" s="34">
        <v>10000</v>
      </c>
      <c r="AC104" s="34">
        <v>2000</v>
      </c>
      <c r="AD104" s="34">
        <v>500</v>
      </c>
      <c r="AE104" s="34">
        <v>3900</v>
      </c>
      <c r="AF104" s="36">
        <f t="shared" si="60"/>
        <v>4</v>
      </c>
      <c r="AG104" s="40">
        <f t="shared" si="61"/>
        <v>8.695652173913043</v>
      </c>
      <c r="AH104" s="98">
        <v>5000</v>
      </c>
      <c r="AI104" s="36">
        <v>4.3</v>
      </c>
      <c r="AJ104" s="34" t="s">
        <v>26</v>
      </c>
      <c r="AK104" s="37">
        <f t="shared" si="62"/>
        <v>1627.9069767441861</v>
      </c>
    </row>
    <row r="105" spans="1:37">
      <c r="A105" s="47"/>
      <c r="B105" s="126" t="s">
        <v>317</v>
      </c>
      <c r="C105" s="34">
        <v>1000</v>
      </c>
      <c r="D105" s="34">
        <v>2500</v>
      </c>
      <c r="E105" s="34">
        <v>3500</v>
      </c>
      <c r="F105" s="34"/>
      <c r="G105" s="34"/>
      <c r="H105" s="34">
        <f>C105+D105+E105+F105</f>
        <v>7000</v>
      </c>
      <c r="I105" s="34">
        <v>2000</v>
      </c>
      <c r="J105" s="34">
        <v>10000</v>
      </c>
      <c r="K105" s="34">
        <v>1710</v>
      </c>
      <c r="L105" s="34">
        <v>500</v>
      </c>
      <c r="M105" s="34">
        <v>3900</v>
      </c>
      <c r="N105" s="81">
        <f t="shared" si="56"/>
        <v>4.0935672514619883</v>
      </c>
      <c r="O105" s="35">
        <v>8</v>
      </c>
      <c r="P105" s="34">
        <f t="shared" si="58"/>
        <v>7000</v>
      </c>
      <c r="Q105" s="99">
        <v>7.9</v>
      </c>
      <c r="R105" s="34" t="s">
        <v>25</v>
      </c>
      <c r="S105" s="37">
        <f t="shared" si="59"/>
        <v>310.12658227848101</v>
      </c>
      <c r="T105" s="42"/>
      <c r="U105" s="39">
        <v>1400</v>
      </c>
      <c r="V105" s="39">
        <v>3000</v>
      </c>
      <c r="W105" s="39">
        <v>3600</v>
      </c>
      <c r="X105" s="39"/>
      <c r="Y105" s="39"/>
      <c r="Z105" s="39">
        <f t="shared" si="68"/>
        <v>8000</v>
      </c>
      <c r="AA105" s="34">
        <v>2000</v>
      </c>
      <c r="AB105" s="34">
        <v>10000</v>
      </c>
      <c r="AC105" s="34">
        <v>1960</v>
      </c>
      <c r="AD105" s="34">
        <v>500</v>
      </c>
      <c r="AE105" s="34">
        <v>3900</v>
      </c>
      <c r="AF105" s="36">
        <f t="shared" si="60"/>
        <v>4.0816326530612246</v>
      </c>
      <c r="AG105" s="40">
        <f t="shared" si="61"/>
        <v>8.5217391304347831</v>
      </c>
      <c r="AH105" s="98">
        <v>5000</v>
      </c>
      <c r="AI105" s="36">
        <v>4.3</v>
      </c>
      <c r="AJ105" s="34" t="s">
        <v>26</v>
      </c>
      <c r="AK105" s="37">
        <f t="shared" si="62"/>
        <v>1627.9069767441861</v>
      </c>
    </row>
    <row r="106" spans="1:37">
      <c r="A106" s="47"/>
      <c r="B106" s="126" t="s">
        <v>236</v>
      </c>
      <c r="C106" s="34">
        <v>2000</v>
      </c>
      <c r="D106" s="34">
        <v>2000</v>
      </c>
      <c r="E106" s="34">
        <v>2000</v>
      </c>
      <c r="F106" s="34"/>
      <c r="G106" s="34"/>
      <c r="H106" s="34">
        <f t="shared" si="64"/>
        <v>6000</v>
      </c>
      <c r="I106" s="34">
        <v>2000</v>
      </c>
      <c r="J106" s="34">
        <v>8000</v>
      </c>
      <c r="K106" s="34">
        <v>1570</v>
      </c>
      <c r="L106" s="34">
        <v>500</v>
      </c>
      <c r="M106" s="34">
        <v>3000</v>
      </c>
      <c r="N106" s="81">
        <f t="shared" si="56"/>
        <v>3.8216560509554141</v>
      </c>
      <c r="O106" s="35">
        <f>K106/230/0.96</f>
        <v>7.1105072463768124</v>
      </c>
      <c r="P106" s="34">
        <f t="shared" si="58"/>
        <v>6000</v>
      </c>
      <c r="Q106" s="36">
        <v>7.6000000000000005</v>
      </c>
      <c r="R106" s="34" t="s">
        <v>26</v>
      </c>
      <c r="S106" s="37">
        <f t="shared" si="59"/>
        <v>276.31578947368422</v>
      </c>
      <c r="T106" s="42"/>
      <c r="U106" s="39">
        <v>2333</v>
      </c>
      <c r="V106" s="39">
        <v>2333</v>
      </c>
      <c r="W106" s="39">
        <v>2334</v>
      </c>
      <c r="X106" s="39"/>
      <c r="Y106" s="39"/>
      <c r="Z106" s="39">
        <f t="shared" si="68"/>
        <v>7000</v>
      </c>
      <c r="AA106" s="34">
        <v>2000</v>
      </c>
      <c r="AB106" s="34">
        <v>9000</v>
      </c>
      <c r="AC106" s="34">
        <v>1800</v>
      </c>
      <c r="AD106" s="34">
        <v>500</v>
      </c>
      <c r="AE106" s="34">
        <v>3500</v>
      </c>
      <c r="AF106" s="36">
        <f t="shared" si="60"/>
        <v>3.8888888888888888</v>
      </c>
      <c r="AG106" s="40">
        <f t="shared" si="61"/>
        <v>7.8260869565217392</v>
      </c>
      <c r="AH106" s="98">
        <v>4500</v>
      </c>
      <c r="AI106" s="99">
        <v>4.3</v>
      </c>
      <c r="AJ106" s="34" t="s">
        <v>26</v>
      </c>
      <c r="AK106" s="37">
        <f t="shared" si="62"/>
        <v>1465.1162790697676</v>
      </c>
    </row>
    <row r="107" spans="1:37">
      <c r="A107" s="47"/>
      <c r="B107" s="126" t="s">
        <v>248</v>
      </c>
      <c r="C107" s="34">
        <v>2000</v>
      </c>
      <c r="D107" s="34">
        <v>2000</v>
      </c>
      <c r="E107" s="34">
        <v>2500</v>
      </c>
      <c r="F107" s="34"/>
      <c r="G107" s="34"/>
      <c r="H107" s="34">
        <f t="shared" si="64"/>
        <v>6500</v>
      </c>
      <c r="I107" s="34">
        <v>2000</v>
      </c>
      <c r="J107" s="34">
        <v>9000</v>
      </c>
      <c r="K107" s="34">
        <v>1660</v>
      </c>
      <c r="L107" s="34">
        <v>500</v>
      </c>
      <c r="M107" s="34">
        <v>3500</v>
      </c>
      <c r="N107" s="81">
        <f t="shared" si="56"/>
        <v>3.9156626506024095</v>
      </c>
      <c r="O107" s="35">
        <f>K107/230/0.96</f>
        <v>7.5181159420289863</v>
      </c>
      <c r="P107" s="34">
        <f t="shared" si="58"/>
        <v>6500</v>
      </c>
      <c r="Q107" s="99">
        <v>7.7</v>
      </c>
      <c r="R107" s="34" t="s">
        <v>25</v>
      </c>
      <c r="S107" s="37">
        <f t="shared" si="59"/>
        <v>295.4545454545455</v>
      </c>
      <c r="T107" s="42"/>
      <c r="U107" s="39">
        <v>2400</v>
      </c>
      <c r="V107" s="39">
        <v>2400</v>
      </c>
      <c r="W107" s="39">
        <v>2700</v>
      </c>
      <c r="X107" s="39"/>
      <c r="Y107" s="39"/>
      <c r="Z107" s="39">
        <f t="shared" si="68"/>
        <v>7500</v>
      </c>
      <c r="AA107" s="34">
        <v>2000</v>
      </c>
      <c r="AB107" s="34">
        <v>9500</v>
      </c>
      <c r="AC107" s="34">
        <v>1900</v>
      </c>
      <c r="AD107" s="34">
        <v>500</v>
      </c>
      <c r="AE107" s="34">
        <v>3700</v>
      </c>
      <c r="AF107" s="36">
        <f t="shared" si="60"/>
        <v>3.9473684210526314</v>
      </c>
      <c r="AG107" s="40">
        <f t="shared" si="61"/>
        <v>8.2608695652173907</v>
      </c>
      <c r="AH107" s="37">
        <v>4800</v>
      </c>
      <c r="AI107" s="99">
        <v>4.3</v>
      </c>
      <c r="AJ107" s="34" t="s">
        <v>26</v>
      </c>
      <c r="AK107" s="37">
        <f t="shared" si="62"/>
        <v>1562.7906976744187</v>
      </c>
    </row>
    <row r="108" spans="1:37">
      <c r="A108" s="47"/>
      <c r="B108" s="126" t="s">
        <v>270</v>
      </c>
      <c r="C108" s="34">
        <v>2000</v>
      </c>
      <c r="D108" s="34">
        <v>2000</v>
      </c>
      <c r="E108" s="34">
        <v>3000</v>
      </c>
      <c r="F108" s="34"/>
      <c r="G108" s="34"/>
      <c r="H108" s="34">
        <f t="shared" si="64"/>
        <v>7000</v>
      </c>
      <c r="I108" s="34">
        <v>2000</v>
      </c>
      <c r="J108" s="34">
        <v>10000</v>
      </c>
      <c r="K108" s="34">
        <v>1750</v>
      </c>
      <c r="L108" s="34">
        <v>500</v>
      </c>
      <c r="M108" s="34">
        <v>3900</v>
      </c>
      <c r="N108" s="81">
        <f t="shared" si="56"/>
        <v>4</v>
      </c>
      <c r="O108" s="35">
        <f>K108/230/0.96</f>
        <v>7.9257246376811601</v>
      </c>
      <c r="P108" s="34">
        <f t="shared" si="58"/>
        <v>7000</v>
      </c>
      <c r="Q108" s="36">
        <v>7.8000000000000007</v>
      </c>
      <c r="R108" s="34" t="s">
        <v>25</v>
      </c>
      <c r="S108" s="37">
        <f t="shared" si="59"/>
        <v>314.10256410256409</v>
      </c>
      <c r="T108" s="42"/>
      <c r="U108" s="39">
        <v>2300</v>
      </c>
      <c r="V108" s="39">
        <v>2300</v>
      </c>
      <c r="W108" s="39">
        <v>3400</v>
      </c>
      <c r="X108" s="39"/>
      <c r="Y108" s="39"/>
      <c r="Z108" s="39">
        <f t="shared" ref="Z108:Z110" si="69">U108+V108+W108</f>
        <v>8000</v>
      </c>
      <c r="AA108" s="34">
        <v>2000</v>
      </c>
      <c r="AB108" s="34">
        <v>10000</v>
      </c>
      <c r="AC108" s="34">
        <v>2000</v>
      </c>
      <c r="AD108" s="34">
        <v>500</v>
      </c>
      <c r="AE108" s="34">
        <v>3900</v>
      </c>
      <c r="AF108" s="36">
        <f t="shared" si="60"/>
        <v>4</v>
      </c>
      <c r="AG108" s="40">
        <f t="shared" si="61"/>
        <v>8.695652173913043</v>
      </c>
      <c r="AH108" s="98">
        <v>5000</v>
      </c>
      <c r="AI108" s="36">
        <v>4.3499999999999996</v>
      </c>
      <c r="AJ108" s="34" t="s">
        <v>26</v>
      </c>
      <c r="AK108" s="37">
        <f t="shared" si="62"/>
        <v>1609.1954022988507</v>
      </c>
    </row>
    <row r="109" spans="1:37">
      <c r="A109" s="47"/>
      <c r="B109" s="126" t="s">
        <v>313</v>
      </c>
      <c r="C109" s="34">
        <v>1800</v>
      </c>
      <c r="D109" s="34">
        <v>1800</v>
      </c>
      <c r="E109" s="34">
        <v>3400</v>
      </c>
      <c r="F109" s="34"/>
      <c r="G109" s="34"/>
      <c r="H109" s="34">
        <f t="shared" si="64"/>
        <v>7000</v>
      </c>
      <c r="I109" s="34">
        <v>2000</v>
      </c>
      <c r="J109" s="34">
        <v>10000</v>
      </c>
      <c r="K109" s="34">
        <v>1730</v>
      </c>
      <c r="L109" s="34">
        <v>500</v>
      </c>
      <c r="M109" s="34">
        <v>3900</v>
      </c>
      <c r="N109" s="81">
        <f t="shared" si="56"/>
        <v>4.0462427745664744</v>
      </c>
      <c r="O109" s="35">
        <f>K109/230</f>
        <v>7.5217391304347823</v>
      </c>
      <c r="P109" s="34">
        <f t="shared" si="58"/>
        <v>7000</v>
      </c>
      <c r="Q109" s="99">
        <v>7.8500000000000005</v>
      </c>
      <c r="R109" s="34" t="s">
        <v>25</v>
      </c>
      <c r="S109" s="37">
        <f t="shared" si="59"/>
        <v>312.10191082802544</v>
      </c>
      <c r="T109" s="42"/>
      <c r="U109" s="39">
        <v>2000</v>
      </c>
      <c r="V109" s="39">
        <v>2000</v>
      </c>
      <c r="W109" s="39">
        <v>4000</v>
      </c>
      <c r="X109" s="39"/>
      <c r="Y109" s="39"/>
      <c r="Z109" s="39">
        <f t="shared" si="69"/>
        <v>8000</v>
      </c>
      <c r="AA109" s="34">
        <v>2000</v>
      </c>
      <c r="AB109" s="34">
        <v>10000</v>
      </c>
      <c r="AC109" s="34">
        <v>1980</v>
      </c>
      <c r="AD109" s="34">
        <v>500</v>
      </c>
      <c r="AE109" s="34">
        <v>3900</v>
      </c>
      <c r="AF109" s="36">
        <f t="shared" si="60"/>
        <v>4.0404040404040407</v>
      </c>
      <c r="AG109" s="40">
        <f t="shared" si="61"/>
        <v>8.6086956521739122</v>
      </c>
      <c r="AH109" s="98">
        <v>5000</v>
      </c>
      <c r="AI109" s="36">
        <v>4.3499999999999996</v>
      </c>
      <c r="AJ109" s="34" t="s">
        <v>26</v>
      </c>
      <c r="AK109" s="37">
        <f t="shared" si="62"/>
        <v>1609.1954022988507</v>
      </c>
    </row>
    <row r="110" spans="1:37">
      <c r="A110" s="47"/>
      <c r="B110" s="34" t="s">
        <v>249</v>
      </c>
      <c r="C110" s="34">
        <v>2000</v>
      </c>
      <c r="D110" s="34">
        <v>2500</v>
      </c>
      <c r="E110" s="34">
        <v>2500</v>
      </c>
      <c r="F110" s="34"/>
      <c r="G110" s="34"/>
      <c r="H110" s="34">
        <f t="shared" si="64"/>
        <v>7000</v>
      </c>
      <c r="I110" s="34">
        <v>2000</v>
      </c>
      <c r="J110" s="34">
        <v>10000</v>
      </c>
      <c r="K110" s="34">
        <v>1750</v>
      </c>
      <c r="L110" s="34">
        <v>500</v>
      </c>
      <c r="M110" s="34">
        <v>3900</v>
      </c>
      <c r="N110" s="81">
        <f t="shared" si="56"/>
        <v>4</v>
      </c>
      <c r="O110" s="35">
        <f>K110/230/0.96</f>
        <v>7.9257246376811601</v>
      </c>
      <c r="P110" s="34">
        <f t="shared" si="58"/>
        <v>7000</v>
      </c>
      <c r="Q110" s="36">
        <v>7.8000000000000007</v>
      </c>
      <c r="R110" s="34" t="s">
        <v>25</v>
      </c>
      <c r="S110" s="37">
        <f t="shared" si="59"/>
        <v>314.10256410256409</v>
      </c>
      <c r="T110" s="42"/>
      <c r="U110" s="39">
        <v>2400</v>
      </c>
      <c r="V110" s="39">
        <v>2800</v>
      </c>
      <c r="W110" s="39">
        <v>2800</v>
      </c>
      <c r="X110" s="39"/>
      <c r="Y110" s="39"/>
      <c r="Z110" s="39">
        <f t="shared" si="69"/>
        <v>8000</v>
      </c>
      <c r="AA110" s="34">
        <v>2000</v>
      </c>
      <c r="AB110" s="34">
        <v>10000</v>
      </c>
      <c r="AC110" s="34">
        <v>2000</v>
      </c>
      <c r="AD110" s="34">
        <v>500</v>
      </c>
      <c r="AE110" s="34">
        <v>3900</v>
      </c>
      <c r="AF110" s="36">
        <f t="shared" si="60"/>
        <v>4</v>
      </c>
      <c r="AG110" s="40">
        <f t="shared" si="61"/>
        <v>8.695652173913043</v>
      </c>
      <c r="AH110" s="98">
        <v>5000</v>
      </c>
      <c r="AI110" s="36">
        <v>4.3499999999999996</v>
      </c>
      <c r="AJ110" s="34" t="s">
        <v>26</v>
      </c>
      <c r="AK110" s="37">
        <f t="shared" si="62"/>
        <v>1609.1954022988507</v>
      </c>
    </row>
    <row r="111" spans="1:37">
      <c r="A111" s="47"/>
      <c r="B111" s="126" t="s">
        <v>274</v>
      </c>
      <c r="C111" s="34">
        <v>1700</v>
      </c>
      <c r="D111" s="34">
        <v>2300</v>
      </c>
      <c r="E111" s="34">
        <v>3000</v>
      </c>
      <c r="F111" s="34"/>
      <c r="G111" s="34"/>
      <c r="H111" s="34">
        <f t="shared" si="64"/>
        <v>7000</v>
      </c>
      <c r="I111" s="34">
        <v>2000</v>
      </c>
      <c r="J111" s="34">
        <v>10000</v>
      </c>
      <c r="K111" s="34">
        <v>1750</v>
      </c>
      <c r="L111" s="34">
        <v>500</v>
      </c>
      <c r="M111" s="34">
        <v>3900</v>
      </c>
      <c r="N111" s="81">
        <f t="shared" si="56"/>
        <v>4</v>
      </c>
      <c r="O111" s="35">
        <f>K111/230/0.96</f>
        <v>7.9257246376811601</v>
      </c>
      <c r="P111" s="34">
        <f t="shared" si="58"/>
        <v>7000</v>
      </c>
      <c r="Q111" s="36">
        <v>7.8000000000000007</v>
      </c>
      <c r="R111" s="34" t="s">
        <v>25</v>
      </c>
      <c r="S111" s="37">
        <f t="shared" si="59"/>
        <v>314.10256410256409</v>
      </c>
      <c r="T111" s="42"/>
      <c r="U111" s="39">
        <v>2200</v>
      </c>
      <c r="V111" s="39">
        <v>2600</v>
      </c>
      <c r="W111" s="39">
        <v>3200</v>
      </c>
      <c r="X111" s="39"/>
      <c r="Y111" s="39"/>
      <c r="Z111" s="39">
        <f t="shared" ref="Z111:Z114" si="70">U111+V111+W111</f>
        <v>8000</v>
      </c>
      <c r="AA111" s="34">
        <v>2000</v>
      </c>
      <c r="AB111" s="34">
        <v>10000</v>
      </c>
      <c r="AC111" s="34">
        <v>2000</v>
      </c>
      <c r="AD111" s="34">
        <v>500</v>
      </c>
      <c r="AE111" s="34">
        <v>3900</v>
      </c>
      <c r="AF111" s="36">
        <f t="shared" si="60"/>
        <v>4</v>
      </c>
      <c r="AG111" s="40">
        <f t="shared" si="61"/>
        <v>8.695652173913043</v>
      </c>
      <c r="AH111" s="98">
        <v>5000</v>
      </c>
      <c r="AI111" s="36">
        <v>4.4000000000000004</v>
      </c>
      <c r="AJ111" s="34" t="s">
        <v>26</v>
      </c>
      <c r="AK111" s="37">
        <f t="shared" si="62"/>
        <v>1590.9090909090908</v>
      </c>
    </row>
    <row r="112" spans="1:37">
      <c r="A112" s="47"/>
      <c r="B112" s="34" t="s">
        <v>314</v>
      </c>
      <c r="C112" s="34">
        <v>1600</v>
      </c>
      <c r="D112" s="34">
        <v>2000</v>
      </c>
      <c r="E112" s="34">
        <v>3400</v>
      </c>
      <c r="F112" s="34"/>
      <c r="G112" s="34"/>
      <c r="H112" s="34">
        <f t="shared" si="64"/>
        <v>7000</v>
      </c>
      <c r="I112" s="34">
        <v>2000</v>
      </c>
      <c r="J112" s="34">
        <v>10000</v>
      </c>
      <c r="K112" s="34">
        <v>1730</v>
      </c>
      <c r="L112" s="34">
        <v>500</v>
      </c>
      <c r="M112" s="34">
        <v>3900</v>
      </c>
      <c r="N112" s="81">
        <f t="shared" si="56"/>
        <v>4.0462427745664744</v>
      </c>
      <c r="O112" s="35">
        <v>8</v>
      </c>
      <c r="P112" s="34">
        <f t="shared" si="58"/>
        <v>7000</v>
      </c>
      <c r="Q112" s="99">
        <v>7.8500000000000005</v>
      </c>
      <c r="R112" s="34" t="s">
        <v>25</v>
      </c>
      <c r="S112" s="37">
        <f t="shared" si="59"/>
        <v>312.10191082802544</v>
      </c>
      <c r="T112" s="42"/>
      <c r="U112" s="39">
        <v>1800</v>
      </c>
      <c r="V112" s="39">
        <v>2300</v>
      </c>
      <c r="W112" s="39">
        <v>3900</v>
      </c>
      <c r="X112" s="39"/>
      <c r="Y112" s="39"/>
      <c r="Z112" s="39">
        <f t="shared" si="70"/>
        <v>8000</v>
      </c>
      <c r="AA112" s="34">
        <v>2000</v>
      </c>
      <c r="AB112" s="34">
        <v>10000</v>
      </c>
      <c r="AC112" s="34">
        <v>1980</v>
      </c>
      <c r="AD112" s="34">
        <v>500</v>
      </c>
      <c r="AE112" s="34">
        <v>3900</v>
      </c>
      <c r="AF112" s="36">
        <f t="shared" si="60"/>
        <v>4.0404040404040407</v>
      </c>
      <c r="AG112" s="40">
        <f t="shared" si="61"/>
        <v>8.6086956521739122</v>
      </c>
      <c r="AH112" s="98">
        <v>5000</v>
      </c>
      <c r="AI112" s="36">
        <v>4.4000000000000004</v>
      </c>
      <c r="AJ112" s="34" t="s">
        <v>26</v>
      </c>
      <c r="AK112" s="37">
        <f t="shared" si="62"/>
        <v>1590.9090909090908</v>
      </c>
    </row>
    <row r="113" spans="1:37">
      <c r="A113" s="47"/>
      <c r="B113" s="126" t="s">
        <v>275</v>
      </c>
      <c r="C113" s="34">
        <v>1600</v>
      </c>
      <c r="D113" s="34">
        <v>2700</v>
      </c>
      <c r="E113" s="34">
        <v>2700</v>
      </c>
      <c r="F113" s="34"/>
      <c r="G113" s="34"/>
      <c r="H113" s="34">
        <f t="shared" si="64"/>
        <v>7000</v>
      </c>
      <c r="I113" s="34">
        <v>2000</v>
      </c>
      <c r="J113" s="34">
        <v>10000</v>
      </c>
      <c r="K113" s="34">
        <v>1730</v>
      </c>
      <c r="L113" s="34">
        <v>500</v>
      </c>
      <c r="M113" s="34">
        <v>3900</v>
      </c>
      <c r="N113" s="81">
        <f t="shared" si="56"/>
        <v>4.0462427745664744</v>
      </c>
      <c r="O113" s="35">
        <v>8</v>
      </c>
      <c r="P113" s="34">
        <f t="shared" si="58"/>
        <v>7000</v>
      </c>
      <c r="Q113" s="99">
        <v>7.8500000000000005</v>
      </c>
      <c r="R113" s="34" t="s">
        <v>25</v>
      </c>
      <c r="S113" s="37">
        <f t="shared" si="59"/>
        <v>312.10191082802544</v>
      </c>
      <c r="T113" s="42"/>
      <c r="U113" s="39">
        <v>2100</v>
      </c>
      <c r="V113" s="39">
        <v>2950</v>
      </c>
      <c r="W113" s="39">
        <v>2950</v>
      </c>
      <c r="X113" s="39"/>
      <c r="Y113" s="39"/>
      <c r="Z113" s="39">
        <f t="shared" si="70"/>
        <v>8000</v>
      </c>
      <c r="AA113" s="34">
        <v>2000</v>
      </c>
      <c r="AB113" s="34">
        <v>10000</v>
      </c>
      <c r="AC113" s="34">
        <v>1980</v>
      </c>
      <c r="AD113" s="34">
        <v>500</v>
      </c>
      <c r="AE113" s="34">
        <v>3900</v>
      </c>
      <c r="AF113" s="36">
        <f t="shared" si="60"/>
        <v>4.0404040404040407</v>
      </c>
      <c r="AG113" s="40">
        <f t="shared" si="61"/>
        <v>8.6086956521739122</v>
      </c>
      <c r="AH113" s="98">
        <v>5000</v>
      </c>
      <c r="AI113" s="36">
        <v>4.4000000000000004</v>
      </c>
      <c r="AJ113" s="34" t="s">
        <v>26</v>
      </c>
      <c r="AK113" s="37">
        <f t="shared" si="62"/>
        <v>1590.9090909090908</v>
      </c>
    </row>
    <row r="114" spans="1:37">
      <c r="A114" s="47"/>
      <c r="B114" s="34" t="s">
        <v>315</v>
      </c>
      <c r="C114" s="34">
        <v>1600</v>
      </c>
      <c r="D114" s="34">
        <v>2200</v>
      </c>
      <c r="E114" s="34">
        <v>3200</v>
      </c>
      <c r="F114" s="34"/>
      <c r="G114" s="34"/>
      <c r="H114" s="34">
        <f t="shared" si="64"/>
        <v>7000</v>
      </c>
      <c r="I114" s="34">
        <v>2000</v>
      </c>
      <c r="J114" s="34">
        <v>10000</v>
      </c>
      <c r="K114" s="34">
        <v>1710</v>
      </c>
      <c r="L114" s="34">
        <v>500</v>
      </c>
      <c r="M114" s="34">
        <v>3900</v>
      </c>
      <c r="N114" s="81">
        <f t="shared" si="56"/>
        <v>4.0935672514619883</v>
      </c>
      <c r="O114" s="35">
        <v>8</v>
      </c>
      <c r="P114" s="34">
        <f t="shared" si="58"/>
        <v>7000</v>
      </c>
      <c r="Q114" s="99">
        <v>7.9</v>
      </c>
      <c r="R114" s="34" t="s">
        <v>25</v>
      </c>
      <c r="S114" s="37">
        <f t="shared" si="59"/>
        <v>310.12658227848101</v>
      </c>
      <c r="T114" s="42"/>
      <c r="U114" s="39">
        <v>1700</v>
      </c>
      <c r="V114" s="39">
        <v>2500</v>
      </c>
      <c r="W114" s="39">
        <v>3800</v>
      </c>
      <c r="X114" s="39"/>
      <c r="Y114" s="39"/>
      <c r="Z114" s="39">
        <f t="shared" si="70"/>
        <v>8000</v>
      </c>
      <c r="AA114" s="34">
        <v>2000</v>
      </c>
      <c r="AB114" s="34">
        <v>10000</v>
      </c>
      <c r="AC114" s="34">
        <v>1960</v>
      </c>
      <c r="AD114" s="34">
        <v>500</v>
      </c>
      <c r="AE114" s="34">
        <v>3900</v>
      </c>
      <c r="AF114" s="36">
        <f t="shared" si="60"/>
        <v>4.0816326530612246</v>
      </c>
      <c r="AG114" s="40">
        <f t="shared" si="61"/>
        <v>8.5217391304347831</v>
      </c>
      <c r="AH114" s="98">
        <v>5000</v>
      </c>
      <c r="AI114" s="36">
        <v>4.4000000000000004</v>
      </c>
      <c r="AJ114" s="34" t="s">
        <v>26</v>
      </c>
      <c r="AK114" s="37">
        <f t="shared" si="62"/>
        <v>1590.9090909090908</v>
      </c>
    </row>
    <row r="115" spans="1:37">
      <c r="A115" s="47"/>
      <c r="B115" s="126" t="s">
        <v>250</v>
      </c>
      <c r="C115" s="34">
        <v>2333</v>
      </c>
      <c r="D115" s="34">
        <v>2333</v>
      </c>
      <c r="E115" s="34">
        <v>2334</v>
      </c>
      <c r="F115" s="34"/>
      <c r="G115" s="34"/>
      <c r="H115" s="34">
        <f t="shared" si="64"/>
        <v>7000</v>
      </c>
      <c r="I115" s="34">
        <v>2000</v>
      </c>
      <c r="J115" s="34">
        <v>10000</v>
      </c>
      <c r="K115" s="34">
        <v>1750</v>
      </c>
      <c r="L115" s="34">
        <v>500</v>
      </c>
      <c r="M115" s="34">
        <v>3900</v>
      </c>
      <c r="N115" s="81">
        <f t="shared" si="56"/>
        <v>4</v>
      </c>
      <c r="O115" s="35">
        <f>K115/230/0.96</f>
        <v>7.9257246376811601</v>
      </c>
      <c r="P115" s="34">
        <f t="shared" si="58"/>
        <v>7000</v>
      </c>
      <c r="Q115" s="36">
        <v>7.9</v>
      </c>
      <c r="R115" s="34" t="s">
        <v>25</v>
      </c>
      <c r="S115" s="37">
        <f t="shared" si="59"/>
        <v>310.12658227848101</v>
      </c>
      <c r="T115" s="42"/>
      <c r="U115" s="39">
        <v>2666</v>
      </c>
      <c r="V115" s="39">
        <v>2667</v>
      </c>
      <c r="W115" s="39">
        <v>2667</v>
      </c>
      <c r="X115" s="39"/>
      <c r="Y115" s="39"/>
      <c r="Z115" s="39">
        <f t="shared" ref="Z115:Z117" si="71">U115+V115+W115</f>
        <v>8000</v>
      </c>
      <c r="AA115" s="34">
        <v>2000</v>
      </c>
      <c r="AB115" s="34">
        <v>10000</v>
      </c>
      <c r="AC115" s="34">
        <v>2000</v>
      </c>
      <c r="AD115" s="34">
        <v>500</v>
      </c>
      <c r="AE115" s="34">
        <v>3900</v>
      </c>
      <c r="AF115" s="36">
        <f t="shared" si="60"/>
        <v>4</v>
      </c>
      <c r="AG115" s="40">
        <f t="shared" si="61"/>
        <v>8.695652173913043</v>
      </c>
      <c r="AH115" s="98">
        <v>5000</v>
      </c>
      <c r="AI115" s="36">
        <v>4.4000000000000004</v>
      </c>
      <c r="AJ115" s="34" t="s">
        <v>26</v>
      </c>
      <c r="AK115" s="37">
        <f t="shared" si="62"/>
        <v>1590.9090909090908</v>
      </c>
    </row>
    <row r="116" spans="1:37">
      <c r="A116" s="47"/>
      <c r="B116" s="126" t="s">
        <v>276</v>
      </c>
      <c r="C116" s="34">
        <v>2100</v>
      </c>
      <c r="D116" s="34">
        <v>2100</v>
      </c>
      <c r="E116" s="34">
        <v>2800</v>
      </c>
      <c r="F116" s="34"/>
      <c r="G116" s="34"/>
      <c r="H116" s="34">
        <f>C116+D116+E116+F116</f>
        <v>7000</v>
      </c>
      <c r="I116" s="34">
        <v>2000</v>
      </c>
      <c r="J116" s="34">
        <v>10000</v>
      </c>
      <c r="K116" s="34">
        <v>1730</v>
      </c>
      <c r="L116" s="34">
        <v>500</v>
      </c>
      <c r="M116" s="34">
        <v>3900</v>
      </c>
      <c r="N116" s="81">
        <f t="shared" si="56"/>
        <v>4.0462427745664744</v>
      </c>
      <c r="O116" s="35">
        <v>8</v>
      </c>
      <c r="P116" s="34">
        <f t="shared" si="58"/>
        <v>7000</v>
      </c>
      <c r="Q116" s="99">
        <v>7.95</v>
      </c>
      <c r="R116" s="34" t="s">
        <v>25</v>
      </c>
      <c r="S116" s="37">
        <f t="shared" si="59"/>
        <v>308.17610062893078</v>
      </c>
      <c r="T116" s="42"/>
      <c r="U116" s="39">
        <v>2500</v>
      </c>
      <c r="V116" s="39">
        <v>2500</v>
      </c>
      <c r="W116" s="39">
        <v>3000</v>
      </c>
      <c r="X116" s="39"/>
      <c r="Y116" s="39"/>
      <c r="Z116" s="39">
        <f t="shared" si="71"/>
        <v>8000</v>
      </c>
      <c r="AA116" s="34">
        <v>2000</v>
      </c>
      <c r="AB116" s="34">
        <v>10000</v>
      </c>
      <c r="AC116" s="34">
        <v>1980</v>
      </c>
      <c r="AD116" s="34">
        <v>500</v>
      </c>
      <c r="AE116" s="34">
        <v>3900</v>
      </c>
      <c r="AF116" s="36">
        <f t="shared" si="60"/>
        <v>4.0404040404040407</v>
      </c>
      <c r="AG116" s="40">
        <f t="shared" si="61"/>
        <v>8.6086956521739122</v>
      </c>
      <c r="AH116" s="98">
        <v>5000</v>
      </c>
      <c r="AI116" s="36">
        <v>4.5999999999999996</v>
      </c>
      <c r="AJ116" s="34" t="s">
        <v>25</v>
      </c>
      <c r="AK116" s="37">
        <f t="shared" si="62"/>
        <v>1521.7391304347827</v>
      </c>
    </row>
    <row r="117" spans="1:37">
      <c r="A117" s="47"/>
      <c r="B117" s="34" t="s">
        <v>318</v>
      </c>
      <c r="C117" s="34">
        <v>1800</v>
      </c>
      <c r="D117" s="34">
        <v>1800</v>
      </c>
      <c r="E117" s="34">
        <v>3400</v>
      </c>
      <c r="F117" s="34"/>
      <c r="G117" s="34"/>
      <c r="H117" s="34">
        <f>C117+D117+E117+F117</f>
        <v>7000</v>
      </c>
      <c r="I117" s="34">
        <v>2000</v>
      </c>
      <c r="J117" s="34">
        <v>10000</v>
      </c>
      <c r="K117" s="34">
        <v>1710</v>
      </c>
      <c r="L117" s="34">
        <v>500</v>
      </c>
      <c r="M117" s="34">
        <v>3900</v>
      </c>
      <c r="N117" s="81">
        <f t="shared" si="56"/>
        <v>4.0935672514619883</v>
      </c>
      <c r="O117" s="35">
        <v>8</v>
      </c>
      <c r="P117" s="34">
        <f t="shared" si="58"/>
        <v>7000</v>
      </c>
      <c r="Q117" s="99">
        <v>8</v>
      </c>
      <c r="R117" s="34" t="s">
        <v>25</v>
      </c>
      <c r="S117" s="37">
        <f t="shared" si="59"/>
        <v>306.25</v>
      </c>
      <c r="T117" s="42"/>
      <c r="U117" s="39">
        <v>1900</v>
      </c>
      <c r="V117" s="39">
        <v>1900</v>
      </c>
      <c r="W117" s="39">
        <v>4200</v>
      </c>
      <c r="X117" s="39"/>
      <c r="Y117" s="39"/>
      <c r="Z117" s="39">
        <f t="shared" si="71"/>
        <v>8000</v>
      </c>
      <c r="AA117" s="34">
        <v>2000</v>
      </c>
      <c r="AB117" s="34">
        <v>10000</v>
      </c>
      <c r="AC117" s="34">
        <v>1960</v>
      </c>
      <c r="AD117" s="34">
        <v>500</v>
      </c>
      <c r="AE117" s="34">
        <v>3900</v>
      </c>
      <c r="AF117" s="36">
        <f t="shared" si="60"/>
        <v>4.0816326530612246</v>
      </c>
      <c r="AG117" s="40">
        <f t="shared" si="61"/>
        <v>8.5217391304347831</v>
      </c>
      <c r="AH117" s="98">
        <v>5000</v>
      </c>
      <c r="AI117" s="36">
        <v>4.62</v>
      </c>
      <c r="AJ117" s="34" t="s">
        <v>25</v>
      </c>
      <c r="AK117" s="37">
        <f t="shared" si="62"/>
        <v>1515.1515151515152</v>
      </c>
    </row>
    <row r="118" spans="1:37">
      <c r="A118" s="47"/>
      <c r="B118" s="126" t="s">
        <v>277</v>
      </c>
      <c r="C118" s="34">
        <v>2000</v>
      </c>
      <c r="D118" s="34">
        <v>2500</v>
      </c>
      <c r="E118" s="34">
        <v>2500</v>
      </c>
      <c r="F118" s="34"/>
      <c r="G118" s="34"/>
      <c r="H118" s="34">
        <f>C118+D118+E118+F118</f>
        <v>7000</v>
      </c>
      <c r="I118" s="34">
        <v>2000</v>
      </c>
      <c r="J118" s="34">
        <v>10000</v>
      </c>
      <c r="K118" s="34">
        <v>1730</v>
      </c>
      <c r="L118" s="34">
        <v>500</v>
      </c>
      <c r="M118" s="34">
        <v>3900</v>
      </c>
      <c r="N118" s="81">
        <f t="shared" si="56"/>
        <v>4.0462427745664744</v>
      </c>
      <c r="O118" s="35">
        <v>8</v>
      </c>
      <c r="P118" s="34">
        <f t="shared" si="58"/>
        <v>7000</v>
      </c>
      <c r="Q118" s="99">
        <v>7.95</v>
      </c>
      <c r="R118" s="34" t="s">
        <v>25</v>
      </c>
      <c r="S118" s="37">
        <f t="shared" si="59"/>
        <v>308.17610062893078</v>
      </c>
      <c r="T118" s="42"/>
      <c r="U118" s="39">
        <v>2200</v>
      </c>
      <c r="V118" s="39">
        <v>2900</v>
      </c>
      <c r="W118" s="39">
        <v>2900</v>
      </c>
      <c r="X118" s="39"/>
      <c r="Y118" s="39"/>
      <c r="Z118" s="39">
        <f t="shared" ref="Z118:Z119" si="72">U118+V118+W118</f>
        <v>8000</v>
      </c>
      <c r="AA118" s="34">
        <v>2000</v>
      </c>
      <c r="AB118" s="34">
        <v>10000</v>
      </c>
      <c r="AC118" s="34">
        <v>1980</v>
      </c>
      <c r="AD118" s="34">
        <v>500</v>
      </c>
      <c r="AE118" s="34">
        <v>3900</v>
      </c>
      <c r="AF118" s="36">
        <f t="shared" si="60"/>
        <v>4.0404040404040407</v>
      </c>
      <c r="AG118" s="40">
        <f t="shared" si="61"/>
        <v>8.6086956521739122</v>
      </c>
      <c r="AH118" s="98">
        <v>5000</v>
      </c>
      <c r="AI118" s="36">
        <v>4.6100000000000003</v>
      </c>
      <c r="AJ118" s="34" t="s">
        <v>25</v>
      </c>
      <c r="AK118" s="37">
        <f t="shared" si="62"/>
        <v>1518.4381778741865</v>
      </c>
    </row>
    <row r="119" spans="1:37">
      <c r="A119" s="47"/>
      <c r="B119" s="126" t="s">
        <v>278</v>
      </c>
      <c r="C119" s="34">
        <v>2333</v>
      </c>
      <c r="D119" s="34">
        <v>2333</v>
      </c>
      <c r="E119" s="34">
        <v>2334</v>
      </c>
      <c r="F119" s="34"/>
      <c r="G119" s="34"/>
      <c r="H119" s="34">
        <f>C119+D119+E119+F119</f>
        <v>7000</v>
      </c>
      <c r="I119" s="34">
        <v>2000</v>
      </c>
      <c r="J119" s="34">
        <v>10000</v>
      </c>
      <c r="K119" s="34">
        <v>1710</v>
      </c>
      <c r="L119" s="34">
        <v>500</v>
      </c>
      <c r="M119" s="34">
        <v>3900</v>
      </c>
      <c r="N119" s="81">
        <f t="shared" si="56"/>
        <v>4.0935672514619883</v>
      </c>
      <c r="O119" s="35">
        <v>8</v>
      </c>
      <c r="P119" s="34">
        <f t="shared" si="58"/>
        <v>7000</v>
      </c>
      <c r="Q119" s="99">
        <v>8</v>
      </c>
      <c r="R119" s="34" t="s">
        <v>25</v>
      </c>
      <c r="S119" s="37">
        <f t="shared" si="59"/>
        <v>306.25</v>
      </c>
      <c r="T119" s="100"/>
      <c r="U119" s="39">
        <v>2666</v>
      </c>
      <c r="V119" s="39">
        <v>2667</v>
      </c>
      <c r="W119" s="39">
        <v>2667</v>
      </c>
      <c r="X119" s="39"/>
      <c r="Y119" s="39"/>
      <c r="Z119" s="39">
        <f t="shared" si="72"/>
        <v>8000</v>
      </c>
      <c r="AA119" s="34">
        <v>2000</v>
      </c>
      <c r="AB119" s="34">
        <v>10000</v>
      </c>
      <c r="AC119" s="34">
        <v>1960</v>
      </c>
      <c r="AD119" s="34">
        <v>500</v>
      </c>
      <c r="AE119" s="34">
        <v>3900</v>
      </c>
      <c r="AF119" s="36">
        <f t="shared" si="60"/>
        <v>4.0816326530612246</v>
      </c>
      <c r="AG119" s="40">
        <f t="shared" si="61"/>
        <v>8.5217391304347831</v>
      </c>
      <c r="AH119" s="98">
        <v>5000</v>
      </c>
      <c r="AI119" s="36">
        <v>4.62</v>
      </c>
      <c r="AJ119" s="34" t="s">
        <v>25</v>
      </c>
      <c r="AK119" s="37">
        <f t="shared" si="62"/>
        <v>1515.1515151515152</v>
      </c>
    </row>
    <row r="120" spans="1:37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</row>
    <row r="121" spans="1:37" ht="15.75">
      <c r="A121" s="82" t="s">
        <v>369</v>
      </c>
      <c r="B121" s="83"/>
      <c r="C121" s="101" t="s">
        <v>459</v>
      </c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3"/>
    </row>
    <row r="122" spans="1:37">
      <c r="A122" s="104" t="s">
        <v>462</v>
      </c>
      <c r="B122" s="105" t="s">
        <v>461</v>
      </c>
      <c r="C122" s="106" t="s">
        <v>381</v>
      </c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8"/>
      <c r="T122" s="78"/>
      <c r="U122" s="106" t="s">
        <v>382</v>
      </c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8"/>
    </row>
    <row r="123" spans="1:37">
      <c r="A123" s="109"/>
      <c r="B123" s="110"/>
      <c r="C123" s="111" t="s">
        <v>5</v>
      </c>
      <c r="D123" s="111" t="s">
        <v>6</v>
      </c>
      <c r="E123" s="111" t="s">
        <v>7</v>
      </c>
      <c r="F123" s="111" t="s">
        <v>8</v>
      </c>
      <c r="G123" s="1" t="s">
        <v>47</v>
      </c>
      <c r="H123" s="106" t="s">
        <v>383</v>
      </c>
      <c r="I123" s="107"/>
      <c r="J123" s="108"/>
      <c r="K123" s="106" t="s">
        <v>384</v>
      </c>
      <c r="L123" s="107"/>
      <c r="M123" s="108"/>
      <c r="N123" s="104" t="s">
        <v>385</v>
      </c>
      <c r="O123" s="105" t="s">
        <v>12</v>
      </c>
      <c r="P123" s="105" t="s">
        <v>386</v>
      </c>
      <c r="Q123" s="111" t="s">
        <v>11</v>
      </c>
      <c r="R123" s="104" t="s">
        <v>15</v>
      </c>
      <c r="S123" s="104" t="s">
        <v>387</v>
      </c>
      <c r="T123" s="78"/>
      <c r="U123" s="111" t="s">
        <v>5</v>
      </c>
      <c r="V123" s="111" t="s">
        <v>6</v>
      </c>
      <c r="W123" s="111" t="s">
        <v>7</v>
      </c>
      <c r="X123" s="111" t="s">
        <v>8</v>
      </c>
      <c r="Y123" s="1" t="s">
        <v>47</v>
      </c>
      <c r="Z123" s="106" t="s">
        <v>383</v>
      </c>
      <c r="AA123" s="107"/>
      <c r="AB123" s="108"/>
      <c r="AC123" s="106" t="s">
        <v>384</v>
      </c>
      <c r="AD123" s="107"/>
      <c r="AE123" s="108"/>
      <c r="AF123" s="104" t="s">
        <v>388</v>
      </c>
      <c r="AG123" s="105" t="s">
        <v>12</v>
      </c>
      <c r="AH123" s="105" t="s">
        <v>389</v>
      </c>
      <c r="AI123" s="111" t="s">
        <v>17</v>
      </c>
      <c r="AJ123" s="104" t="s">
        <v>15</v>
      </c>
      <c r="AK123" s="104" t="s">
        <v>390</v>
      </c>
    </row>
    <row r="124" spans="1:37">
      <c r="A124" s="111"/>
      <c r="B124" s="112"/>
      <c r="C124" s="111" t="s">
        <v>18</v>
      </c>
      <c r="D124" s="111" t="s">
        <v>18</v>
      </c>
      <c r="E124" s="111" t="s">
        <v>18</v>
      </c>
      <c r="F124" s="111" t="s">
        <v>18</v>
      </c>
      <c r="G124" s="3" t="s">
        <v>18</v>
      </c>
      <c r="H124" s="111" t="s">
        <v>19</v>
      </c>
      <c r="I124" s="111" t="s">
        <v>20</v>
      </c>
      <c r="J124" s="111" t="s">
        <v>21</v>
      </c>
      <c r="K124" s="111" t="s">
        <v>19</v>
      </c>
      <c r="L124" s="111" t="s">
        <v>20</v>
      </c>
      <c r="M124" s="111" t="s">
        <v>21</v>
      </c>
      <c r="N124" s="109"/>
      <c r="O124" s="110"/>
      <c r="P124" s="110"/>
      <c r="Q124" s="111" t="s">
        <v>23</v>
      </c>
      <c r="R124" s="109"/>
      <c r="S124" s="109"/>
      <c r="T124" s="78"/>
      <c r="U124" s="111" t="s">
        <v>18</v>
      </c>
      <c r="V124" s="111" t="s">
        <v>18</v>
      </c>
      <c r="W124" s="111" t="s">
        <v>18</v>
      </c>
      <c r="X124" s="111" t="s">
        <v>18</v>
      </c>
      <c r="Y124" s="3" t="s">
        <v>18</v>
      </c>
      <c r="Z124" s="111" t="s">
        <v>19</v>
      </c>
      <c r="AA124" s="111" t="s">
        <v>20</v>
      </c>
      <c r="AB124" s="111" t="s">
        <v>21</v>
      </c>
      <c r="AC124" s="111" t="s">
        <v>19</v>
      </c>
      <c r="AD124" s="111" t="s">
        <v>20</v>
      </c>
      <c r="AE124" s="111" t="s">
        <v>21</v>
      </c>
      <c r="AF124" s="109"/>
      <c r="AG124" s="110"/>
      <c r="AH124" s="110"/>
      <c r="AI124" s="111" t="s">
        <v>23</v>
      </c>
      <c r="AJ124" s="109"/>
      <c r="AK124" s="109"/>
    </row>
    <row r="125" spans="1:37">
      <c r="A125" s="113" t="s">
        <v>369</v>
      </c>
      <c r="B125" s="114" t="s">
        <v>391</v>
      </c>
      <c r="C125" s="114">
        <v>1500</v>
      </c>
      <c r="D125" s="114">
        <v>5000</v>
      </c>
      <c r="E125" s="114"/>
      <c r="F125" s="114"/>
      <c r="G125" s="114"/>
      <c r="H125" s="114">
        <v>6500</v>
      </c>
      <c r="I125" s="114">
        <v>2400</v>
      </c>
      <c r="J125" s="114">
        <v>8000</v>
      </c>
      <c r="K125" s="114">
        <v>1950</v>
      </c>
      <c r="L125" s="114">
        <v>500</v>
      </c>
      <c r="M125" s="114">
        <v>3300</v>
      </c>
      <c r="N125" s="114">
        <v>6500</v>
      </c>
      <c r="O125" s="114">
        <v>8.5</v>
      </c>
      <c r="P125" s="114">
        <v>6.01</v>
      </c>
      <c r="Q125" s="114">
        <v>3.33</v>
      </c>
      <c r="R125" s="114" t="s">
        <v>392</v>
      </c>
      <c r="S125" s="114">
        <v>379</v>
      </c>
      <c r="T125" s="42"/>
      <c r="U125" s="114">
        <v>2000</v>
      </c>
      <c r="V125" s="114">
        <v>5400</v>
      </c>
      <c r="W125" s="114"/>
      <c r="X125" s="114"/>
      <c r="Y125" s="114"/>
      <c r="Z125" s="114">
        <v>7400</v>
      </c>
      <c r="AA125" s="114">
        <v>2000</v>
      </c>
      <c r="AB125" s="114">
        <v>8500</v>
      </c>
      <c r="AC125" s="114">
        <v>1950</v>
      </c>
      <c r="AD125" s="114">
        <v>400</v>
      </c>
      <c r="AE125" s="114">
        <v>3300</v>
      </c>
      <c r="AF125" s="114">
        <v>5000</v>
      </c>
      <c r="AG125" s="114">
        <v>8.5</v>
      </c>
      <c r="AH125" s="114">
        <v>3.87</v>
      </c>
      <c r="AI125" s="114">
        <v>3.79</v>
      </c>
      <c r="AJ125" s="114" t="s">
        <v>5</v>
      </c>
      <c r="AK125" s="114">
        <v>1809</v>
      </c>
    </row>
    <row r="126" spans="1:37">
      <c r="A126" s="87"/>
      <c r="B126" s="114" t="s">
        <v>393</v>
      </c>
      <c r="C126" s="114">
        <v>2100</v>
      </c>
      <c r="D126" s="114">
        <v>3500</v>
      </c>
      <c r="E126" s="114"/>
      <c r="F126" s="114"/>
      <c r="G126" s="114"/>
      <c r="H126" s="114">
        <v>5600</v>
      </c>
      <c r="I126" s="114">
        <v>2200</v>
      </c>
      <c r="J126" s="114">
        <v>7000</v>
      </c>
      <c r="K126" s="114">
        <v>1750</v>
      </c>
      <c r="L126" s="114">
        <v>500</v>
      </c>
      <c r="M126" s="114">
        <v>2700</v>
      </c>
      <c r="N126" s="114">
        <v>5600</v>
      </c>
      <c r="O126" s="114">
        <v>7.6</v>
      </c>
      <c r="P126" s="114">
        <v>5.95</v>
      </c>
      <c r="Q126" s="114">
        <v>3.2</v>
      </c>
      <c r="R126" s="114" t="s">
        <v>392</v>
      </c>
      <c r="S126" s="114">
        <v>329</v>
      </c>
      <c r="T126" s="42"/>
      <c r="U126" s="114">
        <v>2600</v>
      </c>
      <c r="V126" s="114">
        <v>3700</v>
      </c>
      <c r="W126" s="114"/>
      <c r="X126" s="114"/>
      <c r="Y126" s="114"/>
      <c r="Z126" s="114">
        <v>6300</v>
      </c>
      <c r="AA126" s="114">
        <v>1800</v>
      </c>
      <c r="AB126" s="114">
        <v>7200</v>
      </c>
      <c r="AC126" s="114">
        <v>1750</v>
      </c>
      <c r="AD126" s="114">
        <v>400</v>
      </c>
      <c r="AE126" s="114">
        <v>2700</v>
      </c>
      <c r="AF126" s="114">
        <v>5000</v>
      </c>
      <c r="AG126" s="114">
        <v>7.6</v>
      </c>
      <c r="AH126" s="114">
        <v>3.81</v>
      </c>
      <c r="AI126" s="114">
        <v>3.6</v>
      </c>
      <c r="AJ126" s="114" t="s">
        <v>5</v>
      </c>
      <c r="AK126" s="114">
        <v>1837</v>
      </c>
    </row>
    <row r="127" spans="1:37">
      <c r="A127" s="87"/>
      <c r="B127" s="114" t="s">
        <v>394</v>
      </c>
      <c r="C127" s="114">
        <v>2100</v>
      </c>
      <c r="D127" s="114">
        <v>4800</v>
      </c>
      <c r="E127" s="114"/>
      <c r="F127" s="114"/>
      <c r="G127" s="114"/>
      <c r="H127" s="114">
        <v>6900</v>
      </c>
      <c r="I127" s="114">
        <v>2400</v>
      </c>
      <c r="J127" s="114">
        <v>8000</v>
      </c>
      <c r="K127" s="114">
        <v>1950</v>
      </c>
      <c r="L127" s="114">
        <v>500</v>
      </c>
      <c r="M127" s="114">
        <v>3300</v>
      </c>
      <c r="N127" s="114">
        <v>6900</v>
      </c>
      <c r="O127" s="114">
        <v>8.5</v>
      </c>
      <c r="P127" s="114">
        <v>6.01</v>
      </c>
      <c r="Q127" s="114">
        <v>3.54</v>
      </c>
      <c r="R127" s="114" t="s">
        <v>392</v>
      </c>
      <c r="S127" s="114">
        <v>402</v>
      </c>
      <c r="T127" s="42"/>
      <c r="U127" s="114">
        <v>2600</v>
      </c>
      <c r="V127" s="114">
        <v>5400</v>
      </c>
      <c r="W127" s="114"/>
      <c r="X127" s="114"/>
      <c r="Y127" s="114"/>
      <c r="Z127" s="114">
        <v>8000</v>
      </c>
      <c r="AA127" s="114">
        <v>2000</v>
      </c>
      <c r="AB127" s="114">
        <v>8500</v>
      </c>
      <c r="AC127" s="114">
        <v>1950</v>
      </c>
      <c r="AD127" s="114">
        <v>400</v>
      </c>
      <c r="AE127" s="114">
        <v>3300</v>
      </c>
      <c r="AF127" s="114">
        <v>6000</v>
      </c>
      <c r="AG127" s="114">
        <v>8.5</v>
      </c>
      <c r="AH127" s="114">
        <v>3.87</v>
      </c>
      <c r="AI127" s="114">
        <v>4.0999999999999996</v>
      </c>
      <c r="AJ127" s="114" t="s">
        <v>5</v>
      </c>
      <c r="AK127" s="114">
        <v>2171</v>
      </c>
    </row>
    <row r="128" spans="1:37">
      <c r="A128" s="87"/>
      <c r="B128" s="114" t="s">
        <v>395</v>
      </c>
      <c r="C128" s="114">
        <v>2600</v>
      </c>
      <c r="D128" s="114">
        <v>2600</v>
      </c>
      <c r="E128" s="114"/>
      <c r="F128" s="114"/>
      <c r="G128" s="114"/>
      <c r="H128" s="114">
        <v>5200</v>
      </c>
      <c r="I128" s="114">
        <v>2200</v>
      </c>
      <c r="J128" s="114">
        <v>7000</v>
      </c>
      <c r="K128" s="114">
        <v>1680</v>
      </c>
      <c r="L128" s="114">
        <v>500</v>
      </c>
      <c r="M128" s="114">
        <v>3000</v>
      </c>
      <c r="N128" s="114">
        <v>5200</v>
      </c>
      <c r="O128" s="114">
        <v>7.3</v>
      </c>
      <c r="P128" s="114">
        <v>5.93</v>
      </c>
      <c r="Q128" s="114">
        <v>3.1</v>
      </c>
      <c r="R128" s="114" t="s">
        <v>392</v>
      </c>
      <c r="S128" s="114">
        <v>307</v>
      </c>
      <c r="T128" s="42"/>
      <c r="U128" s="114">
        <v>3000</v>
      </c>
      <c r="V128" s="114">
        <v>3000</v>
      </c>
      <c r="W128" s="114"/>
      <c r="X128" s="114"/>
      <c r="Y128" s="114"/>
      <c r="Z128" s="114">
        <v>6000</v>
      </c>
      <c r="AA128" s="114">
        <v>1800</v>
      </c>
      <c r="AB128" s="114">
        <v>7200</v>
      </c>
      <c r="AC128" s="114">
        <v>1680</v>
      </c>
      <c r="AD128" s="114">
        <v>400</v>
      </c>
      <c r="AE128" s="114">
        <v>3000</v>
      </c>
      <c r="AF128" s="114">
        <v>5000</v>
      </c>
      <c r="AG128" s="114">
        <v>7.3</v>
      </c>
      <c r="AH128" s="114">
        <v>3.8</v>
      </c>
      <c r="AI128" s="114">
        <v>3.57</v>
      </c>
      <c r="AJ128" s="114" t="s">
        <v>5</v>
      </c>
      <c r="AK128" s="114">
        <v>1842</v>
      </c>
    </row>
    <row r="129" spans="1:37">
      <c r="A129" s="87"/>
      <c r="B129" s="114" t="s">
        <v>396</v>
      </c>
      <c r="C129" s="114">
        <v>2600</v>
      </c>
      <c r="D129" s="114">
        <v>3500</v>
      </c>
      <c r="E129" s="114"/>
      <c r="F129" s="114"/>
      <c r="G129" s="114"/>
      <c r="H129" s="114">
        <v>6100</v>
      </c>
      <c r="I129" s="114">
        <v>2200</v>
      </c>
      <c r="J129" s="114">
        <v>7200</v>
      </c>
      <c r="K129" s="114">
        <v>1850</v>
      </c>
      <c r="L129" s="114">
        <v>500</v>
      </c>
      <c r="M129" s="114">
        <v>3100</v>
      </c>
      <c r="N129" s="114">
        <v>6100</v>
      </c>
      <c r="O129" s="114">
        <v>8</v>
      </c>
      <c r="P129" s="114">
        <v>5.95</v>
      </c>
      <c r="Q129" s="114">
        <v>3.3</v>
      </c>
      <c r="R129" s="114" t="s">
        <v>392</v>
      </c>
      <c r="S129" s="114">
        <v>359</v>
      </c>
      <c r="T129" s="42"/>
      <c r="U129" s="114">
        <v>3000</v>
      </c>
      <c r="V129" s="114">
        <v>3700</v>
      </c>
      <c r="W129" s="114"/>
      <c r="X129" s="114"/>
      <c r="Y129" s="114"/>
      <c r="Z129" s="114">
        <v>6700</v>
      </c>
      <c r="AA129" s="114">
        <v>1800</v>
      </c>
      <c r="AB129" s="114">
        <v>7500</v>
      </c>
      <c r="AC129" s="114">
        <v>1850</v>
      </c>
      <c r="AD129" s="114">
        <v>400</v>
      </c>
      <c r="AE129" s="114">
        <v>3100</v>
      </c>
      <c r="AF129" s="114">
        <v>5000</v>
      </c>
      <c r="AG129" s="114">
        <v>8</v>
      </c>
      <c r="AH129" s="114">
        <v>3.81</v>
      </c>
      <c r="AI129" s="114">
        <v>3.62</v>
      </c>
      <c r="AJ129" s="114" t="s">
        <v>5</v>
      </c>
      <c r="AK129" s="114">
        <v>1837</v>
      </c>
    </row>
    <row r="130" spans="1:37">
      <c r="A130" s="87"/>
      <c r="B130" s="114" t="s">
        <v>397</v>
      </c>
      <c r="C130" s="114">
        <v>2600</v>
      </c>
      <c r="D130" s="114">
        <v>4800</v>
      </c>
      <c r="E130" s="114"/>
      <c r="F130" s="114"/>
      <c r="G130" s="114"/>
      <c r="H130" s="114">
        <v>7400</v>
      </c>
      <c r="I130" s="114">
        <v>2400</v>
      </c>
      <c r="J130" s="114">
        <v>9000</v>
      </c>
      <c r="K130" s="114">
        <v>2100</v>
      </c>
      <c r="L130" s="114">
        <v>500</v>
      </c>
      <c r="M130" s="114">
        <v>3500</v>
      </c>
      <c r="N130" s="114">
        <v>7400</v>
      </c>
      <c r="O130" s="114">
        <v>9.1</v>
      </c>
      <c r="P130" s="114">
        <v>6.01</v>
      </c>
      <c r="Q130" s="114">
        <v>3.52</v>
      </c>
      <c r="R130" s="114" t="s">
        <v>392</v>
      </c>
      <c r="S130" s="114">
        <v>431</v>
      </c>
      <c r="T130" s="42"/>
      <c r="U130" s="114">
        <v>3000</v>
      </c>
      <c r="V130" s="114">
        <v>5500</v>
      </c>
      <c r="W130" s="114"/>
      <c r="X130" s="114"/>
      <c r="Y130" s="114"/>
      <c r="Z130" s="114">
        <v>8500</v>
      </c>
      <c r="AA130" s="114">
        <v>2000</v>
      </c>
      <c r="AB130" s="114">
        <v>9500</v>
      </c>
      <c r="AC130" s="114">
        <v>2100</v>
      </c>
      <c r="AD130" s="114">
        <v>400</v>
      </c>
      <c r="AE130" s="114">
        <v>3500</v>
      </c>
      <c r="AF130" s="114">
        <v>7000</v>
      </c>
      <c r="AG130" s="114">
        <v>9.1</v>
      </c>
      <c r="AH130" s="114">
        <v>3.87</v>
      </c>
      <c r="AI130" s="114">
        <v>4.05</v>
      </c>
      <c r="AJ130" s="114" t="s">
        <v>5</v>
      </c>
      <c r="AK130" s="114">
        <v>2532</v>
      </c>
    </row>
    <row r="131" spans="1:37">
      <c r="A131" s="87"/>
      <c r="B131" s="114" t="s">
        <v>398</v>
      </c>
      <c r="C131" s="114">
        <v>3500</v>
      </c>
      <c r="D131" s="114">
        <v>3500</v>
      </c>
      <c r="E131" s="114"/>
      <c r="F131" s="114"/>
      <c r="G131" s="114"/>
      <c r="H131" s="114">
        <v>7000</v>
      </c>
      <c r="I131" s="114">
        <v>2200</v>
      </c>
      <c r="J131" s="114">
        <v>8000</v>
      </c>
      <c r="K131" s="114">
        <v>2050</v>
      </c>
      <c r="L131" s="114">
        <v>500</v>
      </c>
      <c r="M131" s="114">
        <v>3100</v>
      </c>
      <c r="N131" s="114">
        <v>7000</v>
      </c>
      <c r="O131" s="114">
        <v>8.9</v>
      </c>
      <c r="P131" s="114">
        <v>5.97</v>
      </c>
      <c r="Q131" s="114">
        <v>3.41</v>
      </c>
      <c r="R131" s="114" t="s">
        <v>392</v>
      </c>
      <c r="S131" s="114">
        <v>410</v>
      </c>
      <c r="T131" s="42"/>
      <c r="U131" s="114">
        <v>3700</v>
      </c>
      <c r="V131" s="114">
        <v>3700</v>
      </c>
      <c r="W131" s="114"/>
      <c r="X131" s="114"/>
      <c r="Y131" s="114"/>
      <c r="Z131" s="114">
        <v>7400</v>
      </c>
      <c r="AA131" s="114">
        <v>1800</v>
      </c>
      <c r="AB131" s="114">
        <v>8700</v>
      </c>
      <c r="AC131" s="114">
        <v>2050</v>
      </c>
      <c r="AD131" s="114">
        <v>400</v>
      </c>
      <c r="AE131" s="114">
        <v>3100</v>
      </c>
      <c r="AF131" s="114">
        <v>7000</v>
      </c>
      <c r="AG131" s="114">
        <v>8.9</v>
      </c>
      <c r="AH131" s="114">
        <v>3.83</v>
      </c>
      <c r="AI131" s="114">
        <v>3.61</v>
      </c>
      <c r="AJ131" s="114" t="s">
        <v>5</v>
      </c>
      <c r="AK131" s="114">
        <v>2559</v>
      </c>
    </row>
    <row r="132" spans="1:37">
      <c r="A132" s="87"/>
      <c r="B132" s="114" t="s">
        <v>399</v>
      </c>
      <c r="C132" s="114">
        <v>3200</v>
      </c>
      <c r="D132" s="114">
        <v>4800</v>
      </c>
      <c r="E132" s="114"/>
      <c r="F132" s="114"/>
      <c r="G132" s="114"/>
      <c r="H132" s="114">
        <v>8000</v>
      </c>
      <c r="I132" s="114">
        <v>2200</v>
      </c>
      <c r="J132" s="114">
        <v>9500</v>
      </c>
      <c r="K132" s="114">
        <v>2110</v>
      </c>
      <c r="L132" s="114">
        <v>500</v>
      </c>
      <c r="M132" s="114">
        <v>3500</v>
      </c>
      <c r="N132" s="114">
        <v>8000</v>
      </c>
      <c r="O132" s="114">
        <v>9.1999999999999993</v>
      </c>
      <c r="P132" s="114">
        <v>6</v>
      </c>
      <c r="Q132" s="114">
        <v>3.79</v>
      </c>
      <c r="R132" s="114" t="s">
        <v>392</v>
      </c>
      <c r="S132" s="114">
        <v>467</v>
      </c>
      <c r="T132" s="42"/>
      <c r="U132" s="114">
        <v>3620</v>
      </c>
      <c r="V132" s="114">
        <v>5380</v>
      </c>
      <c r="W132" s="114"/>
      <c r="X132" s="114"/>
      <c r="Y132" s="114"/>
      <c r="Z132" s="114">
        <v>9000</v>
      </c>
      <c r="AA132" s="114">
        <v>2000</v>
      </c>
      <c r="AB132" s="114">
        <v>9700</v>
      </c>
      <c r="AC132" s="114">
        <v>2110</v>
      </c>
      <c r="AD132" s="114">
        <v>400</v>
      </c>
      <c r="AE132" s="114">
        <v>3500</v>
      </c>
      <c r="AF132" s="114">
        <v>7200</v>
      </c>
      <c r="AG132" s="114">
        <v>9.1999999999999993</v>
      </c>
      <c r="AH132" s="114">
        <v>3.89</v>
      </c>
      <c r="AI132" s="114">
        <v>4.2699999999999996</v>
      </c>
      <c r="AJ132" s="114" t="s">
        <v>5</v>
      </c>
      <c r="AK132" s="114">
        <v>2591</v>
      </c>
    </row>
    <row r="133" spans="1:37">
      <c r="A133" s="87"/>
      <c r="B133" s="114" t="s">
        <v>400</v>
      </c>
      <c r="C133" s="114">
        <v>4000</v>
      </c>
      <c r="D133" s="114">
        <v>4000</v>
      </c>
      <c r="E133" s="114"/>
      <c r="F133" s="114"/>
      <c r="G133" s="114"/>
      <c r="H133" s="114">
        <v>8000</v>
      </c>
      <c r="I133" s="114">
        <v>2300</v>
      </c>
      <c r="J133" s="114">
        <v>11000</v>
      </c>
      <c r="K133" s="114">
        <v>2200</v>
      </c>
      <c r="L133" s="114">
        <v>500</v>
      </c>
      <c r="M133" s="114">
        <v>3800</v>
      </c>
      <c r="N133" s="114">
        <v>8000</v>
      </c>
      <c r="O133" s="114">
        <v>9.6</v>
      </c>
      <c r="P133" s="114">
        <v>6.23</v>
      </c>
      <c r="Q133" s="114">
        <v>3.64</v>
      </c>
      <c r="R133" s="114" t="s">
        <v>28</v>
      </c>
      <c r="S133" s="114">
        <v>449</v>
      </c>
      <c r="T133" s="42"/>
      <c r="U133" s="114">
        <v>4500</v>
      </c>
      <c r="V133" s="114">
        <v>4500</v>
      </c>
      <c r="W133" s="114"/>
      <c r="X133" s="114"/>
      <c r="Y133" s="114"/>
      <c r="Z133" s="114">
        <v>9000</v>
      </c>
      <c r="AA133" s="114">
        <v>2000</v>
      </c>
      <c r="AB133" s="114">
        <v>11000</v>
      </c>
      <c r="AC133" s="114">
        <v>2200</v>
      </c>
      <c r="AD133" s="114">
        <v>420</v>
      </c>
      <c r="AE133" s="114">
        <v>3800</v>
      </c>
      <c r="AF133" s="114">
        <v>7500</v>
      </c>
      <c r="AG133" s="114">
        <v>9.6</v>
      </c>
      <c r="AH133" s="114">
        <v>3.91</v>
      </c>
      <c r="AI133" s="114">
        <v>4.09</v>
      </c>
      <c r="AJ133" s="114" t="s">
        <v>5</v>
      </c>
      <c r="AK133" s="114">
        <v>2685</v>
      </c>
    </row>
    <row r="134" spans="1:37">
      <c r="A134" s="87"/>
      <c r="B134" s="114" t="s">
        <v>401</v>
      </c>
      <c r="C134" s="114">
        <v>1500</v>
      </c>
      <c r="D134" s="114">
        <v>1500</v>
      </c>
      <c r="E134" s="114">
        <v>3500</v>
      </c>
      <c r="F134" s="114"/>
      <c r="G134" s="114"/>
      <c r="H134" s="114">
        <v>6500</v>
      </c>
      <c r="I134" s="114">
        <v>2400</v>
      </c>
      <c r="J134" s="114">
        <v>8000</v>
      </c>
      <c r="K134" s="114">
        <v>1950</v>
      </c>
      <c r="L134" s="114">
        <v>500</v>
      </c>
      <c r="M134" s="114">
        <v>3300</v>
      </c>
      <c r="N134" s="114">
        <v>6500</v>
      </c>
      <c r="O134" s="114">
        <v>8.5</v>
      </c>
      <c r="P134" s="114">
        <v>6.01</v>
      </c>
      <c r="Q134" s="114">
        <v>3.33</v>
      </c>
      <c r="R134" s="114" t="s">
        <v>392</v>
      </c>
      <c r="S134" s="114">
        <v>379</v>
      </c>
      <c r="T134" s="42"/>
      <c r="U134" s="114">
        <v>2000</v>
      </c>
      <c r="V134" s="114">
        <v>2000</v>
      </c>
      <c r="W134" s="114">
        <v>3400</v>
      </c>
      <c r="X134" s="114"/>
      <c r="Y134" s="114"/>
      <c r="Z134" s="114">
        <v>7400</v>
      </c>
      <c r="AA134" s="114">
        <v>2000</v>
      </c>
      <c r="AB134" s="114">
        <v>8500</v>
      </c>
      <c r="AC134" s="114">
        <v>1950</v>
      </c>
      <c r="AD134" s="114">
        <v>400</v>
      </c>
      <c r="AE134" s="114">
        <v>3300</v>
      </c>
      <c r="AF134" s="114">
        <v>5000</v>
      </c>
      <c r="AG134" s="114">
        <v>8.5</v>
      </c>
      <c r="AH134" s="114">
        <v>3.87</v>
      </c>
      <c r="AI134" s="114">
        <v>3.79</v>
      </c>
      <c r="AJ134" s="114" t="s">
        <v>5</v>
      </c>
      <c r="AK134" s="114">
        <v>1809</v>
      </c>
    </row>
    <row r="135" spans="1:37">
      <c r="A135" s="87"/>
      <c r="B135" s="114" t="s">
        <v>402</v>
      </c>
      <c r="C135" s="114">
        <v>1500</v>
      </c>
      <c r="D135" s="114">
        <v>1500</v>
      </c>
      <c r="E135" s="114">
        <v>5000</v>
      </c>
      <c r="F135" s="114"/>
      <c r="G135" s="114"/>
      <c r="H135" s="114">
        <v>8000</v>
      </c>
      <c r="I135" s="114">
        <v>2200</v>
      </c>
      <c r="J135" s="114">
        <v>9500</v>
      </c>
      <c r="K135" s="114">
        <v>2110</v>
      </c>
      <c r="L135" s="114">
        <v>500</v>
      </c>
      <c r="M135" s="114">
        <v>3500</v>
      </c>
      <c r="N135" s="114">
        <v>8000</v>
      </c>
      <c r="O135" s="114">
        <v>9.1999999999999993</v>
      </c>
      <c r="P135" s="114">
        <v>6</v>
      </c>
      <c r="Q135" s="114">
        <v>3.79</v>
      </c>
      <c r="R135" s="114" t="s">
        <v>392</v>
      </c>
      <c r="S135" s="114">
        <v>467</v>
      </c>
      <c r="T135" s="42"/>
      <c r="U135" s="114">
        <v>2000</v>
      </c>
      <c r="V135" s="114">
        <v>2000</v>
      </c>
      <c r="W135" s="114">
        <v>5000</v>
      </c>
      <c r="X135" s="114"/>
      <c r="Y135" s="114"/>
      <c r="Z135" s="114">
        <v>9000</v>
      </c>
      <c r="AA135" s="114">
        <v>2000</v>
      </c>
      <c r="AB135" s="114">
        <v>9700</v>
      </c>
      <c r="AC135" s="114">
        <v>2110</v>
      </c>
      <c r="AD135" s="114">
        <v>400</v>
      </c>
      <c r="AE135" s="114">
        <v>3500</v>
      </c>
      <c r="AF135" s="114">
        <v>7200</v>
      </c>
      <c r="AG135" s="114">
        <v>9.1999999999999993</v>
      </c>
      <c r="AH135" s="114">
        <v>3.89</v>
      </c>
      <c r="AI135" s="114">
        <v>4.2699999999999996</v>
      </c>
      <c r="AJ135" s="114" t="s">
        <v>5</v>
      </c>
      <c r="AK135" s="114">
        <v>2591</v>
      </c>
    </row>
    <row r="136" spans="1:37">
      <c r="A136" s="87"/>
      <c r="B136" s="114" t="s">
        <v>403</v>
      </c>
      <c r="C136" s="114">
        <v>1500</v>
      </c>
      <c r="D136" s="114">
        <v>2000</v>
      </c>
      <c r="E136" s="114">
        <v>3500</v>
      </c>
      <c r="F136" s="114"/>
      <c r="G136" s="114"/>
      <c r="H136" s="114">
        <v>7000</v>
      </c>
      <c r="I136" s="114">
        <v>2200</v>
      </c>
      <c r="J136" s="114">
        <v>8000</v>
      </c>
      <c r="K136" s="114">
        <v>2050</v>
      </c>
      <c r="L136" s="114">
        <v>500</v>
      </c>
      <c r="M136" s="114">
        <v>3100</v>
      </c>
      <c r="N136" s="114">
        <v>7000</v>
      </c>
      <c r="O136" s="114">
        <v>8.9</v>
      </c>
      <c r="P136" s="114">
        <v>5.97</v>
      </c>
      <c r="Q136" s="114">
        <v>3.41</v>
      </c>
      <c r="R136" s="114" t="s">
        <v>392</v>
      </c>
      <c r="S136" s="114">
        <v>410</v>
      </c>
      <c r="T136" s="42"/>
      <c r="U136" s="114">
        <v>2000</v>
      </c>
      <c r="V136" s="114">
        <v>2500</v>
      </c>
      <c r="W136" s="114">
        <v>2900</v>
      </c>
      <c r="X136" s="114"/>
      <c r="Y136" s="114"/>
      <c r="Z136" s="114">
        <v>7400</v>
      </c>
      <c r="AA136" s="114">
        <v>1800</v>
      </c>
      <c r="AB136" s="114">
        <v>8700</v>
      </c>
      <c r="AC136" s="114">
        <v>2050</v>
      </c>
      <c r="AD136" s="114">
        <v>400</v>
      </c>
      <c r="AE136" s="114">
        <v>3100</v>
      </c>
      <c r="AF136" s="114">
        <v>7000</v>
      </c>
      <c r="AG136" s="114">
        <v>8.9</v>
      </c>
      <c r="AH136" s="114">
        <v>3.83</v>
      </c>
      <c r="AI136" s="114">
        <v>3.61</v>
      </c>
      <c r="AJ136" s="114" t="s">
        <v>5</v>
      </c>
      <c r="AK136" s="114">
        <v>2559</v>
      </c>
    </row>
    <row r="137" spans="1:37">
      <c r="A137" s="87"/>
      <c r="B137" s="114" t="s">
        <v>404</v>
      </c>
      <c r="C137" s="114">
        <v>1400</v>
      </c>
      <c r="D137" s="114">
        <v>1800</v>
      </c>
      <c r="E137" s="114">
        <v>4800</v>
      </c>
      <c r="F137" s="114"/>
      <c r="G137" s="114"/>
      <c r="H137" s="114">
        <v>8000</v>
      </c>
      <c r="I137" s="114">
        <v>2200</v>
      </c>
      <c r="J137" s="114">
        <v>9500</v>
      </c>
      <c r="K137" s="114">
        <v>2110</v>
      </c>
      <c r="L137" s="114">
        <v>500</v>
      </c>
      <c r="M137" s="114">
        <v>3500</v>
      </c>
      <c r="N137" s="114">
        <v>8000</v>
      </c>
      <c r="O137" s="114">
        <v>9.1999999999999993</v>
      </c>
      <c r="P137" s="114">
        <v>6</v>
      </c>
      <c r="Q137" s="114">
        <v>3.79</v>
      </c>
      <c r="R137" s="114" t="s">
        <v>392</v>
      </c>
      <c r="S137" s="114">
        <v>467</v>
      </c>
      <c r="T137" s="42"/>
      <c r="U137" s="114">
        <v>1800</v>
      </c>
      <c r="V137" s="114">
        <v>2300</v>
      </c>
      <c r="W137" s="114">
        <v>4900</v>
      </c>
      <c r="X137" s="114"/>
      <c r="Y137" s="114"/>
      <c r="Z137" s="114">
        <v>9000</v>
      </c>
      <c r="AA137" s="114">
        <v>2000</v>
      </c>
      <c r="AB137" s="114">
        <v>9700</v>
      </c>
      <c r="AC137" s="114">
        <v>2110</v>
      </c>
      <c r="AD137" s="114">
        <v>400</v>
      </c>
      <c r="AE137" s="114">
        <v>3500</v>
      </c>
      <c r="AF137" s="114">
        <v>7200</v>
      </c>
      <c r="AG137" s="114">
        <v>9.1999999999999993</v>
      </c>
      <c r="AH137" s="114">
        <v>3.89</v>
      </c>
      <c r="AI137" s="114">
        <v>4.2699999999999996</v>
      </c>
      <c r="AJ137" s="114" t="s">
        <v>5</v>
      </c>
      <c r="AK137" s="114">
        <v>2591</v>
      </c>
    </row>
    <row r="138" spans="1:37">
      <c r="A138" s="87"/>
      <c r="B138" s="114" t="s">
        <v>405</v>
      </c>
      <c r="C138" s="114">
        <v>1500</v>
      </c>
      <c r="D138" s="114">
        <v>2500</v>
      </c>
      <c r="E138" s="114">
        <v>2500</v>
      </c>
      <c r="F138" s="114"/>
      <c r="G138" s="114"/>
      <c r="H138" s="114">
        <v>6500</v>
      </c>
      <c r="I138" s="114">
        <v>2400</v>
      </c>
      <c r="J138" s="114">
        <v>8000</v>
      </c>
      <c r="K138" s="114">
        <v>1950</v>
      </c>
      <c r="L138" s="114">
        <v>500</v>
      </c>
      <c r="M138" s="114">
        <v>3300</v>
      </c>
      <c r="N138" s="114">
        <v>6500</v>
      </c>
      <c r="O138" s="114">
        <v>8.5</v>
      </c>
      <c r="P138" s="114">
        <v>6.01</v>
      </c>
      <c r="Q138" s="114">
        <v>3.33</v>
      </c>
      <c r="R138" s="114" t="s">
        <v>392</v>
      </c>
      <c r="S138" s="114">
        <v>379</v>
      </c>
      <c r="T138" s="42"/>
      <c r="U138" s="114">
        <v>2000</v>
      </c>
      <c r="V138" s="114">
        <v>2700</v>
      </c>
      <c r="W138" s="114">
        <v>2700</v>
      </c>
      <c r="X138" s="114"/>
      <c r="Y138" s="114"/>
      <c r="Z138" s="114">
        <v>7400</v>
      </c>
      <c r="AA138" s="114">
        <v>2000</v>
      </c>
      <c r="AB138" s="114">
        <v>8500</v>
      </c>
      <c r="AC138" s="114">
        <v>1950</v>
      </c>
      <c r="AD138" s="114">
        <v>400</v>
      </c>
      <c r="AE138" s="114">
        <v>3300</v>
      </c>
      <c r="AF138" s="114">
        <v>5000</v>
      </c>
      <c r="AG138" s="114">
        <v>8.5</v>
      </c>
      <c r="AH138" s="114">
        <v>3.87</v>
      </c>
      <c r="AI138" s="114">
        <v>3.79</v>
      </c>
      <c r="AJ138" s="114" t="s">
        <v>5</v>
      </c>
      <c r="AK138" s="114">
        <v>1809</v>
      </c>
    </row>
    <row r="139" spans="1:37">
      <c r="A139" s="87"/>
      <c r="B139" s="114" t="s">
        <v>406</v>
      </c>
      <c r="C139" s="114">
        <v>1500</v>
      </c>
      <c r="D139" s="114">
        <v>2500</v>
      </c>
      <c r="E139" s="114">
        <v>3400</v>
      </c>
      <c r="F139" s="114"/>
      <c r="G139" s="114"/>
      <c r="H139" s="114">
        <v>7400</v>
      </c>
      <c r="I139" s="114">
        <v>2400</v>
      </c>
      <c r="J139" s="114">
        <v>9000</v>
      </c>
      <c r="K139" s="114">
        <v>2130</v>
      </c>
      <c r="L139" s="114">
        <v>540</v>
      </c>
      <c r="M139" s="114">
        <v>3500</v>
      </c>
      <c r="N139" s="114">
        <v>7400</v>
      </c>
      <c r="O139" s="114">
        <v>9.3000000000000007</v>
      </c>
      <c r="P139" s="114">
        <v>6.39</v>
      </c>
      <c r="Q139" s="114">
        <v>3.47</v>
      </c>
      <c r="R139" s="114" t="s">
        <v>28</v>
      </c>
      <c r="S139" s="114">
        <v>405</v>
      </c>
      <c r="T139" s="42"/>
      <c r="U139" s="114">
        <v>2000</v>
      </c>
      <c r="V139" s="114">
        <v>3000</v>
      </c>
      <c r="W139" s="114">
        <v>3900</v>
      </c>
      <c r="X139" s="114"/>
      <c r="Y139" s="114"/>
      <c r="Z139" s="114">
        <v>8900</v>
      </c>
      <c r="AA139" s="114">
        <v>2200</v>
      </c>
      <c r="AB139" s="114">
        <v>9500</v>
      </c>
      <c r="AC139" s="114">
        <v>2130</v>
      </c>
      <c r="AD139" s="114">
        <v>420</v>
      </c>
      <c r="AE139" s="114">
        <v>3500</v>
      </c>
      <c r="AF139" s="114">
        <v>7000</v>
      </c>
      <c r="AG139" s="114">
        <v>9.3000000000000007</v>
      </c>
      <c r="AH139" s="114">
        <v>3.85</v>
      </c>
      <c r="AI139" s="114">
        <v>4.18</v>
      </c>
      <c r="AJ139" s="114" t="s">
        <v>5</v>
      </c>
      <c r="AK139" s="114">
        <v>2545</v>
      </c>
    </row>
    <row r="140" spans="1:37">
      <c r="A140" s="87"/>
      <c r="B140" s="114" t="s">
        <v>407</v>
      </c>
      <c r="C140" s="114">
        <v>1250</v>
      </c>
      <c r="D140" s="114">
        <v>2250</v>
      </c>
      <c r="E140" s="114">
        <v>4500</v>
      </c>
      <c r="F140" s="114"/>
      <c r="G140" s="114"/>
      <c r="H140" s="114">
        <v>8000</v>
      </c>
      <c r="I140" s="114">
        <v>2400</v>
      </c>
      <c r="J140" s="114">
        <v>10000</v>
      </c>
      <c r="K140" s="114">
        <v>2250</v>
      </c>
      <c r="L140" s="114">
        <v>540</v>
      </c>
      <c r="M140" s="114">
        <v>3800</v>
      </c>
      <c r="N140" s="114">
        <v>8000</v>
      </c>
      <c r="O140" s="114">
        <v>9.8000000000000007</v>
      </c>
      <c r="P140" s="114">
        <v>6.43</v>
      </c>
      <c r="Q140" s="114">
        <v>3.56</v>
      </c>
      <c r="R140" s="114" t="s">
        <v>28</v>
      </c>
      <c r="S140" s="114">
        <v>435</v>
      </c>
      <c r="T140" s="42"/>
      <c r="U140" s="114">
        <v>1500</v>
      </c>
      <c r="V140" s="114">
        <v>2600</v>
      </c>
      <c r="W140" s="114">
        <v>4900</v>
      </c>
      <c r="X140" s="114"/>
      <c r="Y140" s="114"/>
      <c r="Z140" s="114">
        <v>9000</v>
      </c>
      <c r="AA140" s="114">
        <v>2200</v>
      </c>
      <c r="AB140" s="114">
        <v>10500</v>
      </c>
      <c r="AC140" s="114">
        <v>2250</v>
      </c>
      <c r="AD140" s="114">
        <v>420</v>
      </c>
      <c r="AE140" s="114">
        <v>3800</v>
      </c>
      <c r="AF140" s="114">
        <v>7500</v>
      </c>
      <c r="AG140" s="114">
        <v>9.8000000000000007</v>
      </c>
      <c r="AH140" s="114">
        <v>3.87</v>
      </c>
      <c r="AI140" s="114">
        <v>4</v>
      </c>
      <c r="AJ140" s="114" t="s">
        <v>5</v>
      </c>
      <c r="AK140" s="114">
        <v>2713</v>
      </c>
    </row>
    <row r="141" spans="1:37">
      <c r="A141" s="87"/>
      <c r="B141" s="114" t="s">
        <v>408</v>
      </c>
      <c r="C141" s="114">
        <v>1400</v>
      </c>
      <c r="D141" s="114">
        <v>3300</v>
      </c>
      <c r="E141" s="114">
        <v>3300</v>
      </c>
      <c r="F141" s="114"/>
      <c r="G141" s="114"/>
      <c r="H141" s="114">
        <v>8000</v>
      </c>
      <c r="I141" s="114">
        <v>2400</v>
      </c>
      <c r="J141" s="114">
        <v>10000</v>
      </c>
      <c r="K141" s="114">
        <v>2250</v>
      </c>
      <c r="L141" s="114">
        <v>540</v>
      </c>
      <c r="M141" s="114">
        <v>3800</v>
      </c>
      <c r="N141" s="114">
        <v>8000</v>
      </c>
      <c r="O141" s="114">
        <v>9.8000000000000007</v>
      </c>
      <c r="P141" s="114">
        <v>6.43</v>
      </c>
      <c r="Q141" s="114">
        <v>3.56</v>
      </c>
      <c r="R141" s="114" t="s">
        <v>28</v>
      </c>
      <c r="S141" s="114">
        <v>435</v>
      </c>
      <c r="T141" s="42"/>
      <c r="U141" s="114">
        <v>1600</v>
      </c>
      <c r="V141" s="114">
        <v>3700</v>
      </c>
      <c r="W141" s="114">
        <v>3700</v>
      </c>
      <c r="X141" s="114"/>
      <c r="Y141" s="114"/>
      <c r="Z141" s="114">
        <v>9000</v>
      </c>
      <c r="AA141" s="114">
        <v>2200</v>
      </c>
      <c r="AB141" s="114">
        <v>10500</v>
      </c>
      <c r="AC141" s="114">
        <v>2250</v>
      </c>
      <c r="AD141" s="114">
        <v>420</v>
      </c>
      <c r="AE141" s="114">
        <v>3800</v>
      </c>
      <c r="AF141" s="114">
        <v>7500</v>
      </c>
      <c r="AG141" s="114">
        <v>9.8000000000000007</v>
      </c>
      <c r="AH141" s="114">
        <v>3.87</v>
      </c>
      <c r="AI141" s="114">
        <v>4</v>
      </c>
      <c r="AJ141" s="114" t="s">
        <v>5</v>
      </c>
      <c r="AK141" s="114">
        <v>2713</v>
      </c>
    </row>
    <row r="142" spans="1:37">
      <c r="A142" s="87"/>
      <c r="B142" s="114" t="s">
        <v>409</v>
      </c>
      <c r="C142" s="114">
        <v>1200</v>
      </c>
      <c r="D142" s="114">
        <v>2800</v>
      </c>
      <c r="E142" s="114">
        <v>4000</v>
      </c>
      <c r="F142" s="114"/>
      <c r="G142" s="114"/>
      <c r="H142" s="114">
        <v>8000</v>
      </c>
      <c r="I142" s="114">
        <v>2400</v>
      </c>
      <c r="J142" s="114">
        <v>10000</v>
      </c>
      <c r="K142" s="114">
        <v>2250</v>
      </c>
      <c r="L142" s="114">
        <v>540</v>
      </c>
      <c r="M142" s="114">
        <v>3800</v>
      </c>
      <c r="N142" s="114">
        <v>8000</v>
      </c>
      <c r="O142" s="114">
        <v>9.8000000000000007</v>
      </c>
      <c r="P142" s="114">
        <v>6.43</v>
      </c>
      <c r="Q142" s="114">
        <v>3.56</v>
      </c>
      <c r="R142" s="114" t="s">
        <v>28</v>
      </c>
      <c r="S142" s="114">
        <v>435</v>
      </c>
      <c r="T142" s="42"/>
      <c r="U142" s="114">
        <v>1300</v>
      </c>
      <c r="V142" s="114">
        <v>3200</v>
      </c>
      <c r="W142" s="114">
        <v>4500</v>
      </c>
      <c r="X142" s="114"/>
      <c r="Y142" s="114"/>
      <c r="Z142" s="114">
        <v>9000</v>
      </c>
      <c r="AA142" s="114">
        <v>2200</v>
      </c>
      <c r="AB142" s="114">
        <v>10500</v>
      </c>
      <c r="AC142" s="114">
        <v>2250</v>
      </c>
      <c r="AD142" s="114">
        <v>420</v>
      </c>
      <c r="AE142" s="114">
        <v>3800</v>
      </c>
      <c r="AF142" s="114">
        <v>7500</v>
      </c>
      <c r="AG142" s="114">
        <v>9.8000000000000007</v>
      </c>
      <c r="AH142" s="114">
        <v>3.87</v>
      </c>
      <c r="AI142" s="114">
        <v>4</v>
      </c>
      <c r="AJ142" s="114" t="s">
        <v>5</v>
      </c>
      <c r="AK142" s="114">
        <v>2713</v>
      </c>
    </row>
    <row r="143" spans="1:37">
      <c r="A143" s="87"/>
      <c r="B143" s="114" t="s">
        <v>410</v>
      </c>
      <c r="C143" s="114">
        <v>1000</v>
      </c>
      <c r="D143" s="114">
        <v>3500</v>
      </c>
      <c r="E143" s="114">
        <v>3500</v>
      </c>
      <c r="F143" s="114"/>
      <c r="G143" s="114"/>
      <c r="H143" s="114">
        <v>8000</v>
      </c>
      <c r="I143" s="114">
        <v>2400</v>
      </c>
      <c r="J143" s="114">
        <v>10000</v>
      </c>
      <c r="K143" s="114">
        <v>2250</v>
      </c>
      <c r="L143" s="114">
        <v>540</v>
      </c>
      <c r="M143" s="114">
        <v>3800</v>
      </c>
      <c r="N143" s="114">
        <v>8000</v>
      </c>
      <c r="O143" s="114">
        <v>9.8000000000000007</v>
      </c>
      <c r="P143" s="114">
        <v>6.43</v>
      </c>
      <c r="Q143" s="114">
        <v>3.56</v>
      </c>
      <c r="R143" s="114" t="s">
        <v>28</v>
      </c>
      <c r="S143" s="114">
        <v>435</v>
      </c>
      <c r="T143" s="42"/>
      <c r="U143" s="114">
        <v>1200</v>
      </c>
      <c r="V143" s="114">
        <v>3900</v>
      </c>
      <c r="W143" s="114">
        <v>3900</v>
      </c>
      <c r="X143" s="114"/>
      <c r="Y143" s="114"/>
      <c r="Z143" s="114">
        <v>9000</v>
      </c>
      <c r="AA143" s="114">
        <v>2200</v>
      </c>
      <c r="AB143" s="114">
        <v>10500</v>
      </c>
      <c r="AC143" s="114">
        <v>2250</v>
      </c>
      <c r="AD143" s="114">
        <v>420</v>
      </c>
      <c r="AE143" s="114">
        <v>3800</v>
      </c>
      <c r="AF143" s="114">
        <v>7500</v>
      </c>
      <c r="AG143" s="114">
        <v>9.8000000000000007</v>
      </c>
      <c r="AH143" s="114">
        <v>3.87</v>
      </c>
      <c r="AI143" s="114">
        <v>4</v>
      </c>
      <c r="AJ143" s="114" t="s">
        <v>5</v>
      </c>
      <c r="AK143" s="114">
        <v>2713</v>
      </c>
    </row>
    <row r="144" spans="1:37">
      <c r="A144" s="87"/>
      <c r="B144" s="114" t="s">
        <v>411</v>
      </c>
      <c r="C144" s="114">
        <v>2100</v>
      </c>
      <c r="D144" s="114">
        <v>2100</v>
      </c>
      <c r="E144" s="114">
        <v>2100</v>
      </c>
      <c r="F144" s="114"/>
      <c r="G144" s="114"/>
      <c r="H144" s="114">
        <v>6300</v>
      </c>
      <c r="I144" s="114">
        <v>2400</v>
      </c>
      <c r="J144" s="114">
        <v>8500</v>
      </c>
      <c r="K144" s="114">
        <v>1900</v>
      </c>
      <c r="L144" s="114">
        <v>540</v>
      </c>
      <c r="M144" s="114">
        <v>3300</v>
      </c>
      <c r="N144" s="114">
        <v>6300</v>
      </c>
      <c r="O144" s="114">
        <v>8.3000000000000007</v>
      </c>
      <c r="P144" s="114">
        <v>6.32</v>
      </c>
      <c r="Q144" s="114">
        <v>3.32</v>
      </c>
      <c r="R144" s="114" t="s">
        <v>28</v>
      </c>
      <c r="S144" s="114">
        <v>349</v>
      </c>
      <c r="T144" s="42"/>
      <c r="U144" s="114">
        <v>2600</v>
      </c>
      <c r="V144" s="114">
        <v>2600</v>
      </c>
      <c r="W144" s="114">
        <v>2600</v>
      </c>
      <c r="X144" s="114"/>
      <c r="Y144" s="114"/>
      <c r="Z144" s="114">
        <v>7800</v>
      </c>
      <c r="AA144" s="114">
        <v>2200</v>
      </c>
      <c r="AB144" s="114">
        <v>9200</v>
      </c>
      <c r="AC144" s="114">
        <v>1900</v>
      </c>
      <c r="AD144" s="114">
        <v>420</v>
      </c>
      <c r="AE144" s="114">
        <v>3300</v>
      </c>
      <c r="AF144" s="114">
        <v>6000</v>
      </c>
      <c r="AG144" s="114">
        <v>8.3000000000000007</v>
      </c>
      <c r="AH144" s="114">
        <v>3.84</v>
      </c>
      <c r="AI144" s="114">
        <v>4.1100000000000003</v>
      </c>
      <c r="AJ144" s="114" t="s">
        <v>5</v>
      </c>
      <c r="AK144" s="114">
        <v>2188</v>
      </c>
    </row>
    <row r="145" spans="1:37">
      <c r="A145" s="87"/>
      <c r="B145" s="114" t="s">
        <v>412</v>
      </c>
      <c r="C145" s="114">
        <v>2100</v>
      </c>
      <c r="D145" s="114">
        <v>2100</v>
      </c>
      <c r="E145" s="114">
        <v>2600</v>
      </c>
      <c r="F145" s="114"/>
      <c r="G145" s="114"/>
      <c r="H145" s="114">
        <v>6800</v>
      </c>
      <c r="I145" s="114">
        <v>2400</v>
      </c>
      <c r="J145" s="114">
        <v>8700</v>
      </c>
      <c r="K145" s="114">
        <v>1980</v>
      </c>
      <c r="L145" s="114">
        <v>540</v>
      </c>
      <c r="M145" s="114">
        <v>3500</v>
      </c>
      <c r="N145" s="114">
        <v>6800</v>
      </c>
      <c r="O145" s="114">
        <v>8.6</v>
      </c>
      <c r="P145" s="114">
        <v>6.32</v>
      </c>
      <c r="Q145" s="114">
        <v>3.43</v>
      </c>
      <c r="R145" s="114" t="s">
        <v>28</v>
      </c>
      <c r="S145" s="114">
        <v>377</v>
      </c>
      <c r="T145" s="42"/>
      <c r="U145" s="114">
        <v>2600</v>
      </c>
      <c r="V145" s="114">
        <v>2600</v>
      </c>
      <c r="W145" s="114">
        <v>3000</v>
      </c>
      <c r="X145" s="114"/>
      <c r="Y145" s="114"/>
      <c r="Z145" s="114">
        <v>8200</v>
      </c>
      <c r="AA145" s="114">
        <v>2200</v>
      </c>
      <c r="AB145" s="114">
        <v>9200</v>
      </c>
      <c r="AC145" s="114">
        <v>1980</v>
      </c>
      <c r="AD145" s="114">
        <v>420</v>
      </c>
      <c r="AE145" s="114">
        <v>3500</v>
      </c>
      <c r="AF145" s="114">
        <v>6000</v>
      </c>
      <c r="AG145" s="114">
        <v>8.6</v>
      </c>
      <c r="AH145" s="114">
        <v>3.84</v>
      </c>
      <c r="AI145" s="114">
        <v>4.1399999999999997</v>
      </c>
      <c r="AJ145" s="114" t="s">
        <v>5</v>
      </c>
      <c r="AK145" s="114">
        <v>2188</v>
      </c>
    </row>
    <row r="146" spans="1:37">
      <c r="A146" s="87"/>
      <c r="B146" s="114" t="s">
        <v>413</v>
      </c>
      <c r="C146" s="114">
        <v>2100</v>
      </c>
      <c r="D146" s="114">
        <v>2100</v>
      </c>
      <c r="E146" s="114">
        <v>3200</v>
      </c>
      <c r="F146" s="114"/>
      <c r="G146" s="114"/>
      <c r="H146" s="114">
        <v>7400</v>
      </c>
      <c r="I146" s="114">
        <v>2400</v>
      </c>
      <c r="J146" s="114">
        <v>9000</v>
      </c>
      <c r="K146" s="114">
        <v>2130</v>
      </c>
      <c r="L146" s="114">
        <v>540</v>
      </c>
      <c r="M146" s="114">
        <v>3500</v>
      </c>
      <c r="N146" s="114">
        <v>7400</v>
      </c>
      <c r="O146" s="114">
        <v>9.3000000000000007</v>
      </c>
      <c r="P146" s="114">
        <v>6.39</v>
      </c>
      <c r="Q146" s="114">
        <v>3.47</v>
      </c>
      <c r="R146" s="114" t="s">
        <v>28</v>
      </c>
      <c r="S146" s="114">
        <v>405</v>
      </c>
      <c r="T146" s="42"/>
      <c r="U146" s="114">
        <v>2600</v>
      </c>
      <c r="V146" s="114">
        <v>2600</v>
      </c>
      <c r="W146" s="114">
        <v>3700</v>
      </c>
      <c r="X146" s="114"/>
      <c r="Y146" s="114"/>
      <c r="Z146" s="114">
        <v>8900</v>
      </c>
      <c r="AA146" s="114">
        <v>2200</v>
      </c>
      <c r="AB146" s="114">
        <v>9500</v>
      </c>
      <c r="AC146" s="114">
        <v>2130</v>
      </c>
      <c r="AD146" s="114">
        <v>420</v>
      </c>
      <c r="AE146" s="114">
        <v>3500</v>
      </c>
      <c r="AF146" s="114">
        <v>7000</v>
      </c>
      <c r="AG146" s="114">
        <v>9.3000000000000007</v>
      </c>
      <c r="AH146" s="114">
        <v>3.85</v>
      </c>
      <c r="AI146" s="114">
        <v>4.18</v>
      </c>
      <c r="AJ146" s="114" t="s">
        <v>5</v>
      </c>
      <c r="AK146" s="114">
        <v>2545</v>
      </c>
    </row>
    <row r="147" spans="1:37">
      <c r="A147" s="87"/>
      <c r="B147" s="114" t="s">
        <v>414</v>
      </c>
      <c r="C147" s="114">
        <v>1910</v>
      </c>
      <c r="D147" s="114">
        <v>1910</v>
      </c>
      <c r="E147" s="114">
        <v>4180</v>
      </c>
      <c r="F147" s="114"/>
      <c r="G147" s="114"/>
      <c r="H147" s="114">
        <v>8000</v>
      </c>
      <c r="I147" s="114">
        <v>2400</v>
      </c>
      <c r="J147" s="114">
        <v>10500</v>
      </c>
      <c r="K147" s="114">
        <v>2250</v>
      </c>
      <c r="L147" s="114">
        <v>540</v>
      </c>
      <c r="M147" s="114">
        <v>3800</v>
      </c>
      <c r="N147" s="114">
        <v>8000</v>
      </c>
      <c r="O147" s="114">
        <v>9.8000000000000007</v>
      </c>
      <c r="P147" s="114">
        <v>6.43</v>
      </c>
      <c r="Q147" s="114">
        <v>3.56</v>
      </c>
      <c r="R147" s="114" t="s">
        <v>28</v>
      </c>
      <c r="S147" s="114">
        <v>435</v>
      </c>
      <c r="T147" s="42"/>
      <c r="U147" s="114">
        <v>2187</v>
      </c>
      <c r="V147" s="114">
        <v>2187</v>
      </c>
      <c r="W147" s="114">
        <v>4626</v>
      </c>
      <c r="X147" s="114"/>
      <c r="Y147" s="114"/>
      <c r="Z147" s="114">
        <v>9000</v>
      </c>
      <c r="AA147" s="114">
        <v>2200</v>
      </c>
      <c r="AB147" s="114">
        <v>10500</v>
      </c>
      <c r="AC147" s="114">
        <v>2250</v>
      </c>
      <c r="AD147" s="114">
        <v>420</v>
      </c>
      <c r="AE147" s="114">
        <v>3800</v>
      </c>
      <c r="AF147" s="114">
        <v>7500</v>
      </c>
      <c r="AG147" s="114">
        <v>9.8000000000000007</v>
      </c>
      <c r="AH147" s="114">
        <v>3.87</v>
      </c>
      <c r="AI147" s="114">
        <v>4</v>
      </c>
      <c r="AJ147" s="114" t="s">
        <v>5</v>
      </c>
      <c r="AK147" s="114">
        <v>2713</v>
      </c>
    </row>
    <row r="148" spans="1:37">
      <c r="A148" s="87"/>
      <c r="B148" s="114" t="s">
        <v>415</v>
      </c>
      <c r="C148" s="114">
        <v>2100</v>
      </c>
      <c r="D148" s="114">
        <v>2600</v>
      </c>
      <c r="E148" s="114">
        <v>2600</v>
      </c>
      <c r="F148" s="114"/>
      <c r="G148" s="114"/>
      <c r="H148" s="114">
        <v>7300</v>
      </c>
      <c r="I148" s="114">
        <v>2400</v>
      </c>
      <c r="J148" s="114">
        <v>9000</v>
      </c>
      <c r="K148" s="114">
        <v>2200</v>
      </c>
      <c r="L148" s="114">
        <v>540</v>
      </c>
      <c r="M148" s="114">
        <v>3600</v>
      </c>
      <c r="N148" s="114">
        <v>7300</v>
      </c>
      <c r="O148" s="114">
        <v>9.6</v>
      </c>
      <c r="P148" s="114">
        <v>6.32</v>
      </c>
      <c r="Q148" s="114">
        <v>3.32</v>
      </c>
      <c r="R148" s="114" t="s">
        <v>28</v>
      </c>
      <c r="S148" s="114">
        <v>404</v>
      </c>
      <c r="T148" s="42"/>
      <c r="U148" s="114">
        <v>2600</v>
      </c>
      <c r="V148" s="114">
        <v>3000</v>
      </c>
      <c r="W148" s="114">
        <v>3000</v>
      </c>
      <c r="X148" s="114"/>
      <c r="Y148" s="114"/>
      <c r="Z148" s="114">
        <v>8600</v>
      </c>
      <c r="AA148" s="114">
        <v>2200</v>
      </c>
      <c r="AB148" s="114">
        <v>9500</v>
      </c>
      <c r="AC148" s="114">
        <v>2200</v>
      </c>
      <c r="AD148" s="114">
        <v>420</v>
      </c>
      <c r="AE148" s="114">
        <v>3600</v>
      </c>
      <c r="AF148" s="114">
        <v>7000</v>
      </c>
      <c r="AG148" s="114">
        <v>9.6</v>
      </c>
      <c r="AH148" s="114">
        <v>3.84</v>
      </c>
      <c r="AI148" s="114">
        <v>3.91</v>
      </c>
      <c r="AJ148" s="114" t="s">
        <v>5</v>
      </c>
      <c r="AK148" s="114">
        <v>2552</v>
      </c>
    </row>
    <row r="149" spans="1:37">
      <c r="A149" s="87"/>
      <c r="B149" s="114" t="s">
        <v>416</v>
      </c>
      <c r="C149" s="114">
        <v>2100</v>
      </c>
      <c r="D149" s="114">
        <v>2600</v>
      </c>
      <c r="E149" s="114">
        <v>3300</v>
      </c>
      <c r="F149" s="114"/>
      <c r="G149" s="114"/>
      <c r="H149" s="114">
        <v>8000</v>
      </c>
      <c r="I149" s="114">
        <v>2400</v>
      </c>
      <c r="J149" s="114">
        <v>9500</v>
      </c>
      <c r="K149" s="114">
        <v>2250</v>
      </c>
      <c r="L149" s="114">
        <v>540</v>
      </c>
      <c r="M149" s="114">
        <v>3700</v>
      </c>
      <c r="N149" s="114">
        <v>8000</v>
      </c>
      <c r="O149" s="114">
        <v>9.8000000000000007</v>
      </c>
      <c r="P149" s="114">
        <v>6.39</v>
      </c>
      <c r="Q149" s="114">
        <v>3.56</v>
      </c>
      <c r="R149" s="114" t="s">
        <v>28</v>
      </c>
      <c r="S149" s="114">
        <v>438</v>
      </c>
      <c r="T149" s="42"/>
      <c r="U149" s="114">
        <v>2520</v>
      </c>
      <c r="V149" s="114">
        <v>2900</v>
      </c>
      <c r="W149" s="114">
        <v>3580</v>
      </c>
      <c r="X149" s="114"/>
      <c r="Y149" s="114"/>
      <c r="Z149" s="114">
        <v>8600</v>
      </c>
      <c r="AA149" s="114">
        <v>2200</v>
      </c>
      <c r="AB149" s="114">
        <v>10000</v>
      </c>
      <c r="AC149" s="114">
        <v>2250</v>
      </c>
      <c r="AD149" s="114">
        <v>420</v>
      </c>
      <c r="AE149" s="114">
        <v>3700</v>
      </c>
      <c r="AF149" s="114">
        <v>7000</v>
      </c>
      <c r="AG149" s="114">
        <v>9.8000000000000007</v>
      </c>
      <c r="AH149" s="114">
        <v>3.85</v>
      </c>
      <c r="AI149" s="114">
        <v>3.82</v>
      </c>
      <c r="AJ149" s="114" t="s">
        <v>5</v>
      </c>
      <c r="AK149" s="114">
        <v>2545</v>
      </c>
    </row>
    <row r="150" spans="1:37">
      <c r="A150" s="87"/>
      <c r="B150" s="114" t="s">
        <v>417</v>
      </c>
      <c r="C150" s="114">
        <v>1810</v>
      </c>
      <c r="D150" s="114">
        <v>2240</v>
      </c>
      <c r="E150" s="114">
        <v>3950</v>
      </c>
      <c r="F150" s="114"/>
      <c r="G150" s="114"/>
      <c r="H150" s="114">
        <v>8000</v>
      </c>
      <c r="I150" s="114">
        <v>2400</v>
      </c>
      <c r="J150" s="114">
        <v>10500</v>
      </c>
      <c r="K150" s="114">
        <v>2250</v>
      </c>
      <c r="L150" s="114">
        <v>540</v>
      </c>
      <c r="M150" s="114">
        <v>3800</v>
      </c>
      <c r="N150" s="114">
        <v>8000</v>
      </c>
      <c r="O150" s="114">
        <v>9.8000000000000007</v>
      </c>
      <c r="P150" s="114">
        <v>6.43</v>
      </c>
      <c r="Q150" s="114">
        <v>3.56</v>
      </c>
      <c r="R150" s="114" t="s">
        <v>28</v>
      </c>
      <c r="S150" s="114">
        <v>435</v>
      </c>
      <c r="T150" s="42"/>
      <c r="U150" s="114">
        <v>2110</v>
      </c>
      <c r="V150" s="114">
        <v>2430</v>
      </c>
      <c r="W150" s="114">
        <v>4460</v>
      </c>
      <c r="X150" s="114"/>
      <c r="Y150" s="114"/>
      <c r="Z150" s="114">
        <v>9000</v>
      </c>
      <c r="AA150" s="114">
        <v>2200</v>
      </c>
      <c r="AB150" s="114">
        <v>10500</v>
      </c>
      <c r="AC150" s="114">
        <v>2250</v>
      </c>
      <c r="AD150" s="114">
        <v>420</v>
      </c>
      <c r="AE150" s="114">
        <v>3800</v>
      </c>
      <c r="AF150" s="114">
        <v>7500</v>
      </c>
      <c r="AG150" s="114">
        <v>9.8000000000000007</v>
      </c>
      <c r="AH150" s="114">
        <v>3.9</v>
      </c>
      <c r="AI150" s="114">
        <v>4</v>
      </c>
      <c r="AJ150" s="114" t="s">
        <v>5</v>
      </c>
      <c r="AK150" s="114">
        <v>2692</v>
      </c>
    </row>
    <row r="151" spans="1:37">
      <c r="A151" s="87"/>
      <c r="B151" s="114" t="s">
        <v>418</v>
      </c>
      <c r="C151" s="114">
        <v>2020</v>
      </c>
      <c r="D151" s="114">
        <v>2990</v>
      </c>
      <c r="E151" s="114">
        <v>2990</v>
      </c>
      <c r="F151" s="114"/>
      <c r="G151" s="114"/>
      <c r="H151" s="114">
        <v>8000</v>
      </c>
      <c r="I151" s="114">
        <v>2400</v>
      </c>
      <c r="J151" s="114">
        <v>10000</v>
      </c>
      <c r="K151" s="114">
        <v>2250</v>
      </c>
      <c r="L151" s="114">
        <v>540</v>
      </c>
      <c r="M151" s="114">
        <v>3700</v>
      </c>
      <c r="N151" s="114">
        <v>8000</v>
      </c>
      <c r="O151" s="114">
        <v>9.8000000000000007</v>
      </c>
      <c r="P151" s="114">
        <v>6.49</v>
      </c>
      <c r="Q151" s="114">
        <v>3.56</v>
      </c>
      <c r="R151" s="114" t="s">
        <v>28</v>
      </c>
      <c r="S151" s="114">
        <v>431</v>
      </c>
      <c r="T151" s="42"/>
      <c r="U151" s="114">
        <v>2340</v>
      </c>
      <c r="V151" s="114">
        <v>3330</v>
      </c>
      <c r="W151" s="114">
        <v>3330</v>
      </c>
      <c r="X151" s="114"/>
      <c r="Y151" s="114"/>
      <c r="Z151" s="114">
        <v>9000</v>
      </c>
      <c r="AA151" s="114">
        <v>2200</v>
      </c>
      <c r="AB151" s="114">
        <v>10000</v>
      </c>
      <c r="AC151" s="114">
        <v>2250</v>
      </c>
      <c r="AD151" s="114">
        <v>420</v>
      </c>
      <c r="AE151" s="114">
        <v>3700</v>
      </c>
      <c r="AF151" s="114">
        <v>7500</v>
      </c>
      <c r="AG151" s="114">
        <v>9.8000000000000007</v>
      </c>
      <c r="AH151" s="114">
        <v>3.93</v>
      </c>
      <c r="AI151" s="114">
        <v>4</v>
      </c>
      <c r="AJ151" s="114" t="s">
        <v>5</v>
      </c>
      <c r="AK151" s="114">
        <v>2672</v>
      </c>
    </row>
    <row r="152" spans="1:37">
      <c r="A152" s="87"/>
      <c r="B152" s="114" t="s">
        <v>419</v>
      </c>
      <c r="C152" s="114">
        <v>1800</v>
      </c>
      <c r="D152" s="114">
        <v>2800</v>
      </c>
      <c r="E152" s="114">
        <v>3400</v>
      </c>
      <c r="F152" s="114"/>
      <c r="G152" s="114"/>
      <c r="H152" s="114">
        <v>8000</v>
      </c>
      <c r="I152" s="114">
        <v>2400</v>
      </c>
      <c r="J152" s="114">
        <v>10000</v>
      </c>
      <c r="K152" s="114">
        <v>2250</v>
      </c>
      <c r="L152" s="114">
        <v>540</v>
      </c>
      <c r="M152" s="114">
        <v>3700</v>
      </c>
      <c r="N152" s="114">
        <v>8000</v>
      </c>
      <c r="O152" s="114">
        <v>9.8000000000000007</v>
      </c>
      <c r="P152" s="114">
        <v>6.49</v>
      </c>
      <c r="Q152" s="114">
        <v>3.56</v>
      </c>
      <c r="R152" s="114" t="s">
        <v>28</v>
      </c>
      <c r="S152" s="114">
        <v>431</v>
      </c>
      <c r="T152" s="42"/>
      <c r="U152" s="114">
        <v>2000</v>
      </c>
      <c r="V152" s="114">
        <v>3200</v>
      </c>
      <c r="W152" s="114">
        <v>3800</v>
      </c>
      <c r="X152" s="114"/>
      <c r="Y152" s="114"/>
      <c r="Z152" s="114">
        <v>9000</v>
      </c>
      <c r="AA152" s="114">
        <v>2200</v>
      </c>
      <c r="AB152" s="114">
        <v>10000</v>
      </c>
      <c r="AC152" s="114">
        <v>2250</v>
      </c>
      <c r="AD152" s="114">
        <v>420</v>
      </c>
      <c r="AE152" s="114">
        <v>3700</v>
      </c>
      <c r="AF152" s="114">
        <v>7500</v>
      </c>
      <c r="AG152" s="114">
        <v>9.8000000000000007</v>
      </c>
      <c r="AH152" s="114">
        <v>3.93</v>
      </c>
      <c r="AI152" s="114">
        <v>4</v>
      </c>
      <c r="AJ152" s="114" t="s">
        <v>5</v>
      </c>
      <c r="AK152" s="114">
        <v>2672</v>
      </c>
    </row>
    <row r="153" spans="1:37">
      <c r="A153" s="87"/>
      <c r="B153" s="114" t="s">
        <v>420</v>
      </c>
      <c r="C153" s="114">
        <v>2600</v>
      </c>
      <c r="D153" s="114">
        <v>2600</v>
      </c>
      <c r="E153" s="114">
        <v>2600</v>
      </c>
      <c r="F153" s="114"/>
      <c r="G153" s="114"/>
      <c r="H153" s="114">
        <v>7800</v>
      </c>
      <c r="I153" s="114">
        <v>2400</v>
      </c>
      <c r="J153" s="114">
        <v>9500</v>
      </c>
      <c r="K153" s="114">
        <v>2230</v>
      </c>
      <c r="L153" s="114">
        <v>540</v>
      </c>
      <c r="M153" s="114">
        <v>3700</v>
      </c>
      <c r="N153" s="114">
        <v>7800</v>
      </c>
      <c r="O153" s="114">
        <v>9.6999999999999993</v>
      </c>
      <c r="P153" s="114">
        <v>6.32</v>
      </c>
      <c r="Q153" s="114">
        <v>3.5</v>
      </c>
      <c r="R153" s="114" t="s">
        <v>28</v>
      </c>
      <c r="S153" s="114">
        <v>432</v>
      </c>
      <c r="T153" s="42"/>
      <c r="U153" s="114">
        <v>3000</v>
      </c>
      <c r="V153" s="114">
        <v>3000</v>
      </c>
      <c r="W153" s="114">
        <v>3000</v>
      </c>
      <c r="X153" s="114"/>
      <c r="Y153" s="114"/>
      <c r="Z153" s="114">
        <v>8600</v>
      </c>
      <c r="AA153" s="114">
        <v>2200</v>
      </c>
      <c r="AB153" s="114">
        <v>10000</v>
      </c>
      <c r="AC153" s="114">
        <v>2230</v>
      </c>
      <c r="AD153" s="114">
        <v>420</v>
      </c>
      <c r="AE153" s="114">
        <v>3700</v>
      </c>
      <c r="AF153" s="114">
        <v>7000</v>
      </c>
      <c r="AG153" s="114">
        <v>9.6999999999999993</v>
      </c>
      <c r="AH153" s="114">
        <v>3.84</v>
      </c>
      <c r="AI153" s="114">
        <v>3.86</v>
      </c>
      <c r="AJ153" s="114" t="s">
        <v>5</v>
      </c>
      <c r="AK153" s="114">
        <v>2552</v>
      </c>
    </row>
    <row r="154" spans="1:37">
      <c r="A154" s="87"/>
      <c r="B154" s="114" t="s">
        <v>421</v>
      </c>
      <c r="C154" s="114">
        <v>2540</v>
      </c>
      <c r="D154" s="114">
        <v>2540</v>
      </c>
      <c r="E154" s="114">
        <v>2920</v>
      </c>
      <c r="F154" s="114"/>
      <c r="G154" s="114"/>
      <c r="H154" s="114">
        <v>8000</v>
      </c>
      <c r="I154" s="114">
        <v>2400</v>
      </c>
      <c r="J154" s="114">
        <v>10000</v>
      </c>
      <c r="K154" s="114">
        <v>2250</v>
      </c>
      <c r="L154" s="114">
        <v>540</v>
      </c>
      <c r="M154" s="114">
        <v>3800</v>
      </c>
      <c r="N154" s="114">
        <v>8000</v>
      </c>
      <c r="O154" s="114">
        <v>9.8000000000000007</v>
      </c>
      <c r="P154" s="114">
        <v>6.39</v>
      </c>
      <c r="Q154" s="114">
        <v>3.56</v>
      </c>
      <c r="R154" s="114" t="s">
        <v>28</v>
      </c>
      <c r="S154" s="114">
        <v>438</v>
      </c>
      <c r="T154" s="42"/>
      <c r="U154" s="114">
        <v>2784</v>
      </c>
      <c r="V154" s="114">
        <v>2784</v>
      </c>
      <c r="W154" s="114">
        <v>3433</v>
      </c>
      <c r="X154" s="114"/>
      <c r="Y154" s="114"/>
      <c r="Z154" s="114">
        <v>9000</v>
      </c>
      <c r="AA154" s="114">
        <v>2200</v>
      </c>
      <c r="AB154" s="114">
        <v>10000</v>
      </c>
      <c r="AC154" s="114">
        <v>2250</v>
      </c>
      <c r="AD154" s="114">
        <v>420</v>
      </c>
      <c r="AE154" s="114">
        <v>3800</v>
      </c>
      <c r="AF154" s="114">
        <v>7500</v>
      </c>
      <c r="AG154" s="114">
        <v>9.8000000000000007</v>
      </c>
      <c r="AH154" s="114">
        <v>3.85</v>
      </c>
      <c r="AI154" s="114">
        <v>4</v>
      </c>
      <c r="AJ154" s="114" t="s">
        <v>5</v>
      </c>
      <c r="AK154" s="114">
        <v>2727</v>
      </c>
    </row>
    <row r="155" spans="1:37">
      <c r="A155" s="87"/>
      <c r="B155" s="114" t="s">
        <v>422</v>
      </c>
      <c r="C155" s="114">
        <v>2130</v>
      </c>
      <c r="D155" s="114">
        <v>2130</v>
      </c>
      <c r="E155" s="114">
        <v>3740</v>
      </c>
      <c r="F155" s="114"/>
      <c r="G155" s="114"/>
      <c r="H155" s="114">
        <v>8000</v>
      </c>
      <c r="I155" s="114">
        <v>2400</v>
      </c>
      <c r="J155" s="114">
        <v>10500</v>
      </c>
      <c r="K155" s="114">
        <v>2250</v>
      </c>
      <c r="L155" s="114">
        <v>540</v>
      </c>
      <c r="M155" s="114">
        <v>4000</v>
      </c>
      <c r="N155" s="114">
        <v>8000</v>
      </c>
      <c r="O155" s="114">
        <v>9.8000000000000007</v>
      </c>
      <c r="P155" s="114">
        <v>6.43</v>
      </c>
      <c r="Q155" s="114">
        <v>3.56</v>
      </c>
      <c r="R155" s="114" t="s">
        <v>28</v>
      </c>
      <c r="S155" s="114">
        <v>435</v>
      </c>
      <c r="T155" s="42"/>
      <c r="U155" s="114">
        <v>2350</v>
      </c>
      <c r="V155" s="114">
        <v>2350</v>
      </c>
      <c r="W155" s="114">
        <v>4300</v>
      </c>
      <c r="X155" s="114"/>
      <c r="Y155" s="114"/>
      <c r="Z155" s="114">
        <v>9000</v>
      </c>
      <c r="AA155" s="114">
        <v>2200</v>
      </c>
      <c r="AB155" s="114">
        <v>10500</v>
      </c>
      <c r="AC155" s="114">
        <v>2250</v>
      </c>
      <c r="AD155" s="114">
        <v>420</v>
      </c>
      <c r="AE155" s="114">
        <v>4000</v>
      </c>
      <c r="AF155" s="114">
        <v>7500</v>
      </c>
      <c r="AG155" s="114">
        <v>9.8000000000000007</v>
      </c>
      <c r="AH155" s="114">
        <v>3.9</v>
      </c>
      <c r="AI155" s="114">
        <v>4</v>
      </c>
      <c r="AJ155" s="114" t="s">
        <v>5</v>
      </c>
      <c r="AK155" s="114">
        <v>2692</v>
      </c>
    </row>
    <row r="156" spans="1:37">
      <c r="A156" s="87"/>
      <c r="B156" s="114" t="s">
        <v>423</v>
      </c>
      <c r="C156" s="114">
        <v>2370</v>
      </c>
      <c r="D156" s="114">
        <v>2815</v>
      </c>
      <c r="E156" s="114">
        <v>2815</v>
      </c>
      <c r="F156" s="114"/>
      <c r="G156" s="114"/>
      <c r="H156" s="114">
        <v>8000</v>
      </c>
      <c r="I156" s="114">
        <v>2400</v>
      </c>
      <c r="J156" s="114">
        <v>10000</v>
      </c>
      <c r="K156" s="114">
        <v>2250</v>
      </c>
      <c r="L156" s="114">
        <v>540</v>
      </c>
      <c r="M156" s="114">
        <v>4000</v>
      </c>
      <c r="N156" s="114">
        <v>8000</v>
      </c>
      <c r="O156" s="114">
        <v>9.8000000000000007</v>
      </c>
      <c r="P156" s="114">
        <v>6.98</v>
      </c>
      <c r="Q156" s="114">
        <v>3.56</v>
      </c>
      <c r="R156" s="114" t="s">
        <v>28</v>
      </c>
      <c r="S156" s="114">
        <v>401</v>
      </c>
      <c r="T156" s="42"/>
      <c r="U156" s="114">
        <v>2600</v>
      </c>
      <c r="V156" s="114">
        <v>3200</v>
      </c>
      <c r="W156" s="114">
        <v>3200</v>
      </c>
      <c r="X156" s="114"/>
      <c r="Y156" s="114"/>
      <c r="Z156" s="114">
        <v>9000</v>
      </c>
      <c r="AA156" s="114">
        <v>2200</v>
      </c>
      <c r="AB156" s="114">
        <v>10000</v>
      </c>
      <c r="AC156" s="114">
        <v>2250</v>
      </c>
      <c r="AD156" s="114">
        <v>420</v>
      </c>
      <c r="AE156" s="114">
        <v>4000</v>
      </c>
      <c r="AF156" s="114">
        <v>7500</v>
      </c>
      <c r="AG156" s="114">
        <v>9.8000000000000007</v>
      </c>
      <c r="AH156" s="114">
        <v>3.88</v>
      </c>
      <c r="AI156" s="114">
        <v>4</v>
      </c>
      <c r="AJ156" s="114" t="s">
        <v>5</v>
      </c>
      <c r="AK156" s="114">
        <v>2706</v>
      </c>
    </row>
    <row r="157" spans="1:37">
      <c r="A157" s="87"/>
      <c r="B157" s="114" t="s">
        <v>424</v>
      </c>
      <c r="C157" s="114">
        <v>2010</v>
      </c>
      <c r="D157" s="114">
        <v>2480</v>
      </c>
      <c r="E157" s="114">
        <v>3510</v>
      </c>
      <c r="F157" s="114"/>
      <c r="G157" s="114"/>
      <c r="H157" s="114">
        <v>8000</v>
      </c>
      <c r="I157" s="114">
        <v>2400</v>
      </c>
      <c r="J157" s="114">
        <v>10500</v>
      </c>
      <c r="K157" s="114">
        <v>2250</v>
      </c>
      <c r="L157" s="114">
        <v>540</v>
      </c>
      <c r="M157" s="114">
        <v>3800</v>
      </c>
      <c r="N157" s="114">
        <v>8000</v>
      </c>
      <c r="O157" s="114">
        <v>9.8000000000000007</v>
      </c>
      <c r="P157" s="114">
        <v>7.18</v>
      </c>
      <c r="Q157" s="114">
        <v>3.56</v>
      </c>
      <c r="R157" s="114" t="s">
        <v>28</v>
      </c>
      <c r="S157" s="114">
        <v>390</v>
      </c>
      <c r="T157" s="42"/>
      <c r="U157" s="114">
        <v>2210</v>
      </c>
      <c r="V157" s="114">
        <v>2730</v>
      </c>
      <c r="W157" s="114">
        <v>4060</v>
      </c>
      <c r="X157" s="114"/>
      <c r="Y157" s="114"/>
      <c r="Z157" s="114">
        <v>9000</v>
      </c>
      <c r="AA157" s="114">
        <v>2200</v>
      </c>
      <c r="AB157" s="114">
        <v>10500</v>
      </c>
      <c r="AC157" s="114">
        <v>2250</v>
      </c>
      <c r="AD157" s="114">
        <v>420</v>
      </c>
      <c r="AE157" s="114">
        <v>3800</v>
      </c>
      <c r="AF157" s="114">
        <v>7500</v>
      </c>
      <c r="AG157" s="114">
        <v>9.8000000000000007</v>
      </c>
      <c r="AH157" s="114">
        <v>3.97</v>
      </c>
      <c r="AI157" s="114">
        <v>4</v>
      </c>
      <c r="AJ157" s="114" t="s">
        <v>5</v>
      </c>
      <c r="AK157" s="114">
        <v>2645</v>
      </c>
    </row>
    <row r="158" spans="1:37">
      <c r="A158" s="87"/>
      <c r="B158" s="114" t="s">
        <v>425</v>
      </c>
      <c r="C158" s="114">
        <v>2667</v>
      </c>
      <c r="D158" s="114">
        <v>2667</v>
      </c>
      <c r="E158" s="114">
        <v>2667</v>
      </c>
      <c r="F158" s="114"/>
      <c r="G158" s="114"/>
      <c r="H158" s="114">
        <v>8000</v>
      </c>
      <c r="I158" s="114">
        <v>2400</v>
      </c>
      <c r="J158" s="114">
        <v>10500</v>
      </c>
      <c r="K158" s="114">
        <v>2250</v>
      </c>
      <c r="L158" s="114">
        <v>540</v>
      </c>
      <c r="M158" s="114">
        <v>3800</v>
      </c>
      <c r="N158" s="114">
        <v>8000</v>
      </c>
      <c r="O158" s="114">
        <v>9.8000000000000007</v>
      </c>
      <c r="P158" s="114">
        <v>7.16</v>
      </c>
      <c r="Q158" s="114">
        <v>3.56</v>
      </c>
      <c r="R158" s="114" t="s">
        <v>28</v>
      </c>
      <c r="S158" s="114">
        <v>391</v>
      </c>
      <c r="T158" s="42"/>
      <c r="U158" s="114">
        <v>3000</v>
      </c>
      <c r="V158" s="114">
        <v>3000</v>
      </c>
      <c r="W158" s="114">
        <v>3000</v>
      </c>
      <c r="X158" s="114"/>
      <c r="Y158" s="114"/>
      <c r="Z158" s="114">
        <v>9000</v>
      </c>
      <c r="AA158" s="114">
        <v>2200</v>
      </c>
      <c r="AB158" s="114">
        <v>10000</v>
      </c>
      <c r="AC158" s="114">
        <v>2250</v>
      </c>
      <c r="AD158" s="114">
        <v>420</v>
      </c>
      <c r="AE158" s="114">
        <v>3800</v>
      </c>
      <c r="AF158" s="114">
        <v>7500</v>
      </c>
      <c r="AG158" s="114">
        <v>9.8000000000000007</v>
      </c>
      <c r="AH158" s="114">
        <v>4.01</v>
      </c>
      <c r="AI158" s="114">
        <v>4</v>
      </c>
      <c r="AJ158" s="114" t="s">
        <v>29</v>
      </c>
      <c r="AK158" s="114">
        <v>2618</v>
      </c>
    </row>
    <row r="159" spans="1:37">
      <c r="A159" s="87"/>
      <c r="B159" s="114" t="s">
        <v>426</v>
      </c>
      <c r="C159" s="114">
        <v>1500</v>
      </c>
      <c r="D159" s="114">
        <v>1500</v>
      </c>
      <c r="E159" s="114">
        <v>1500</v>
      </c>
      <c r="F159" s="114">
        <v>2000</v>
      </c>
      <c r="G159" s="114"/>
      <c r="H159" s="114">
        <v>6500</v>
      </c>
      <c r="I159" s="114">
        <v>2400</v>
      </c>
      <c r="J159" s="114">
        <v>8000</v>
      </c>
      <c r="K159" s="114">
        <v>1950</v>
      </c>
      <c r="L159" s="114">
        <v>500</v>
      </c>
      <c r="M159" s="114">
        <v>3300</v>
      </c>
      <c r="N159" s="114">
        <v>6500</v>
      </c>
      <c r="O159" s="114">
        <v>8.5</v>
      </c>
      <c r="P159" s="114">
        <v>6.01</v>
      </c>
      <c r="Q159" s="114">
        <v>3.33</v>
      </c>
      <c r="R159" s="114" t="s">
        <v>392</v>
      </c>
      <c r="S159" s="114">
        <v>379</v>
      </c>
      <c r="T159" s="42"/>
      <c r="U159" s="114">
        <v>1700</v>
      </c>
      <c r="V159" s="114">
        <v>1700</v>
      </c>
      <c r="W159" s="114">
        <v>1700</v>
      </c>
      <c r="X159" s="114">
        <v>2300</v>
      </c>
      <c r="Y159" s="114"/>
      <c r="Z159" s="114">
        <v>7400</v>
      </c>
      <c r="AA159" s="114">
        <v>2000</v>
      </c>
      <c r="AB159" s="114">
        <v>8500</v>
      </c>
      <c r="AC159" s="114">
        <v>1950</v>
      </c>
      <c r="AD159" s="114">
        <v>400</v>
      </c>
      <c r="AE159" s="114">
        <v>3300</v>
      </c>
      <c r="AF159" s="114">
        <v>5000</v>
      </c>
      <c r="AG159" s="114">
        <v>8.5</v>
      </c>
      <c r="AH159" s="114">
        <v>3.87</v>
      </c>
      <c r="AI159" s="114">
        <v>3.79</v>
      </c>
      <c r="AJ159" s="114" t="s">
        <v>5</v>
      </c>
      <c r="AK159" s="114">
        <v>1809</v>
      </c>
    </row>
    <row r="160" spans="1:37">
      <c r="A160" s="87"/>
      <c r="B160" s="114" t="s">
        <v>427</v>
      </c>
      <c r="C160" s="114">
        <v>1500</v>
      </c>
      <c r="D160" s="114">
        <v>1500</v>
      </c>
      <c r="E160" s="114">
        <v>2000</v>
      </c>
      <c r="F160" s="114">
        <v>2000</v>
      </c>
      <c r="G160" s="114"/>
      <c r="H160" s="114">
        <v>7000</v>
      </c>
      <c r="I160" s="114">
        <v>2200</v>
      </c>
      <c r="J160" s="114">
        <v>8000</v>
      </c>
      <c r="K160" s="114">
        <v>2050</v>
      </c>
      <c r="L160" s="114">
        <v>500</v>
      </c>
      <c r="M160" s="114">
        <v>3100</v>
      </c>
      <c r="N160" s="114">
        <v>7000</v>
      </c>
      <c r="O160" s="114">
        <v>8.9</v>
      </c>
      <c r="P160" s="114">
        <v>5.97</v>
      </c>
      <c r="Q160" s="114">
        <v>3.41</v>
      </c>
      <c r="R160" s="114" t="s">
        <v>392</v>
      </c>
      <c r="S160" s="114">
        <v>410</v>
      </c>
      <c r="T160" s="42"/>
      <c r="U160" s="114">
        <v>1700</v>
      </c>
      <c r="V160" s="114">
        <v>1700</v>
      </c>
      <c r="W160" s="114">
        <v>2000</v>
      </c>
      <c r="X160" s="114">
        <v>2000</v>
      </c>
      <c r="Y160" s="114"/>
      <c r="Z160" s="114">
        <v>7400</v>
      </c>
      <c r="AA160" s="114">
        <v>2000</v>
      </c>
      <c r="AB160" s="114">
        <v>8500</v>
      </c>
      <c r="AC160" s="114">
        <v>1950</v>
      </c>
      <c r="AD160" s="114">
        <v>400</v>
      </c>
      <c r="AE160" s="114">
        <v>3300</v>
      </c>
      <c r="AF160" s="114">
        <v>5000</v>
      </c>
      <c r="AG160" s="114">
        <v>8.5</v>
      </c>
      <c r="AH160" s="114">
        <v>3.87</v>
      </c>
      <c r="AI160" s="114">
        <v>3.79</v>
      </c>
      <c r="AJ160" s="114" t="s">
        <v>5</v>
      </c>
      <c r="AK160" s="114">
        <v>1809</v>
      </c>
    </row>
    <row r="161" spans="1:37">
      <c r="A161" s="87"/>
      <c r="B161" s="114" t="s">
        <v>428</v>
      </c>
      <c r="C161" s="114">
        <v>1500</v>
      </c>
      <c r="D161" s="114">
        <v>1500</v>
      </c>
      <c r="E161" s="114">
        <v>2000</v>
      </c>
      <c r="F161" s="114">
        <v>2400</v>
      </c>
      <c r="G161" s="114"/>
      <c r="H161" s="114">
        <v>7400</v>
      </c>
      <c r="I161" s="114">
        <v>2400</v>
      </c>
      <c r="J161" s="114">
        <v>9000</v>
      </c>
      <c r="K161" s="114">
        <v>2130</v>
      </c>
      <c r="L161" s="114">
        <v>540</v>
      </c>
      <c r="M161" s="114">
        <v>3500</v>
      </c>
      <c r="N161" s="114">
        <v>7400</v>
      </c>
      <c r="O161" s="114">
        <v>9.3000000000000007</v>
      </c>
      <c r="P161" s="114">
        <v>6.39</v>
      </c>
      <c r="Q161" s="114">
        <v>3.47</v>
      </c>
      <c r="R161" s="114" t="s">
        <v>28</v>
      </c>
      <c r="S161" s="114">
        <v>405</v>
      </c>
      <c r="T161" s="42"/>
      <c r="U161" s="114">
        <v>1800</v>
      </c>
      <c r="V161" s="114">
        <v>1800</v>
      </c>
      <c r="W161" s="114">
        <v>2100</v>
      </c>
      <c r="X161" s="114">
        <v>3200</v>
      </c>
      <c r="Y161" s="114"/>
      <c r="Z161" s="114">
        <v>8900</v>
      </c>
      <c r="AA161" s="114">
        <v>2200</v>
      </c>
      <c r="AB161" s="114">
        <v>9500</v>
      </c>
      <c r="AC161" s="114">
        <v>2130</v>
      </c>
      <c r="AD161" s="114">
        <v>420</v>
      </c>
      <c r="AE161" s="114">
        <v>3500</v>
      </c>
      <c r="AF161" s="114">
        <v>7000</v>
      </c>
      <c r="AG161" s="114">
        <v>9.3000000000000007</v>
      </c>
      <c r="AH161" s="114">
        <v>3.85</v>
      </c>
      <c r="AI161" s="114">
        <v>4.18</v>
      </c>
      <c r="AJ161" s="114" t="s">
        <v>5</v>
      </c>
      <c r="AK161" s="114">
        <v>2545</v>
      </c>
    </row>
    <row r="162" spans="1:37">
      <c r="A162" s="87"/>
      <c r="B162" s="114" t="s">
        <v>429</v>
      </c>
      <c r="C162" s="114">
        <v>1500</v>
      </c>
      <c r="D162" s="114">
        <v>1500</v>
      </c>
      <c r="E162" s="114">
        <v>1800</v>
      </c>
      <c r="F162" s="114">
        <v>3200</v>
      </c>
      <c r="G162" s="114"/>
      <c r="H162" s="114">
        <v>8000</v>
      </c>
      <c r="I162" s="114">
        <v>2600</v>
      </c>
      <c r="J162" s="114">
        <v>11500</v>
      </c>
      <c r="K162" s="114">
        <v>2250</v>
      </c>
      <c r="L162" s="114">
        <v>580</v>
      </c>
      <c r="M162" s="114">
        <v>4000</v>
      </c>
      <c r="N162" s="114">
        <v>8000</v>
      </c>
      <c r="O162" s="114">
        <v>10.1</v>
      </c>
      <c r="P162" s="114">
        <v>7.03</v>
      </c>
      <c r="Q162" s="114">
        <v>3.56</v>
      </c>
      <c r="R162" s="114" t="s">
        <v>28</v>
      </c>
      <c r="S162" s="114">
        <v>398</v>
      </c>
      <c r="T162" s="42"/>
      <c r="U162" s="114">
        <v>1700</v>
      </c>
      <c r="V162" s="114">
        <v>1700</v>
      </c>
      <c r="W162" s="114">
        <v>2000</v>
      </c>
      <c r="X162" s="114">
        <v>3600</v>
      </c>
      <c r="Y162" s="114"/>
      <c r="Z162" s="114">
        <v>9000</v>
      </c>
      <c r="AA162" s="114">
        <v>2200</v>
      </c>
      <c r="AB162" s="114">
        <v>12000</v>
      </c>
      <c r="AC162" s="114">
        <v>2250</v>
      </c>
      <c r="AD162" s="114">
        <v>460</v>
      </c>
      <c r="AE162" s="114">
        <v>4000</v>
      </c>
      <c r="AF162" s="114">
        <v>7500</v>
      </c>
      <c r="AG162" s="114">
        <v>10</v>
      </c>
      <c r="AH162" s="114">
        <v>4.05</v>
      </c>
      <c r="AI162" s="114">
        <v>4</v>
      </c>
      <c r="AJ162" s="114" t="s">
        <v>29</v>
      </c>
      <c r="AK162" s="114">
        <v>2593</v>
      </c>
    </row>
    <row r="163" spans="1:37">
      <c r="A163" s="87"/>
      <c r="B163" s="114" t="s">
        <v>430</v>
      </c>
      <c r="C163" s="114">
        <v>1400</v>
      </c>
      <c r="D163" s="114">
        <v>1400</v>
      </c>
      <c r="E163" s="114">
        <v>1700</v>
      </c>
      <c r="F163" s="114">
        <v>3500</v>
      </c>
      <c r="G163" s="114"/>
      <c r="H163" s="114">
        <v>8000</v>
      </c>
      <c r="I163" s="114">
        <v>2600</v>
      </c>
      <c r="J163" s="114">
        <v>11500</v>
      </c>
      <c r="K163" s="114">
        <v>2250</v>
      </c>
      <c r="L163" s="114">
        <v>580</v>
      </c>
      <c r="M163" s="114">
        <v>4000</v>
      </c>
      <c r="N163" s="114">
        <v>8000</v>
      </c>
      <c r="O163" s="114">
        <v>10.1</v>
      </c>
      <c r="P163" s="114">
        <v>7.03</v>
      </c>
      <c r="Q163" s="114">
        <v>3.56</v>
      </c>
      <c r="R163" s="114" t="s">
        <v>28</v>
      </c>
      <c r="S163" s="114">
        <v>398</v>
      </c>
      <c r="T163" s="42"/>
      <c r="U163" s="114">
        <v>1500</v>
      </c>
      <c r="V163" s="114">
        <v>1500</v>
      </c>
      <c r="W163" s="114">
        <v>2000</v>
      </c>
      <c r="X163" s="114">
        <v>4000</v>
      </c>
      <c r="Y163" s="114"/>
      <c r="Z163" s="114">
        <v>9000</v>
      </c>
      <c r="AA163" s="114">
        <v>2200</v>
      </c>
      <c r="AB163" s="114">
        <v>12000</v>
      </c>
      <c r="AC163" s="114">
        <v>2250</v>
      </c>
      <c r="AD163" s="114">
        <v>460</v>
      </c>
      <c r="AE163" s="114">
        <v>4000</v>
      </c>
      <c r="AF163" s="114">
        <v>7500</v>
      </c>
      <c r="AG163" s="114">
        <v>10</v>
      </c>
      <c r="AH163" s="114">
        <v>4.05</v>
      </c>
      <c r="AI163" s="114">
        <v>4</v>
      </c>
      <c r="AJ163" s="114" t="s">
        <v>29</v>
      </c>
      <c r="AK163" s="114">
        <v>2593</v>
      </c>
    </row>
    <row r="164" spans="1:37">
      <c r="A164" s="87"/>
      <c r="B164" s="114" t="s">
        <v>431</v>
      </c>
      <c r="C164" s="114">
        <v>1400</v>
      </c>
      <c r="D164" s="114">
        <v>1400</v>
      </c>
      <c r="E164" s="114">
        <v>2600</v>
      </c>
      <c r="F164" s="114">
        <v>2600</v>
      </c>
      <c r="G164" s="114"/>
      <c r="H164" s="114">
        <v>8000</v>
      </c>
      <c r="I164" s="114">
        <v>2600</v>
      </c>
      <c r="J164" s="114">
        <v>11500</v>
      </c>
      <c r="K164" s="114">
        <v>2250</v>
      </c>
      <c r="L164" s="114">
        <v>580</v>
      </c>
      <c r="M164" s="114">
        <v>4000</v>
      </c>
      <c r="N164" s="114">
        <v>8000</v>
      </c>
      <c r="O164" s="114">
        <v>10.1</v>
      </c>
      <c r="P164" s="114">
        <v>7.03</v>
      </c>
      <c r="Q164" s="114">
        <v>3.56</v>
      </c>
      <c r="R164" s="114" t="s">
        <v>28</v>
      </c>
      <c r="S164" s="114">
        <v>398</v>
      </c>
      <c r="T164" s="42"/>
      <c r="U164" s="114">
        <v>1500</v>
      </c>
      <c r="V164" s="114">
        <v>1500</v>
      </c>
      <c r="W164" s="114">
        <v>3000</v>
      </c>
      <c r="X164" s="114">
        <v>3000</v>
      </c>
      <c r="Y164" s="114"/>
      <c r="Z164" s="114">
        <v>9000</v>
      </c>
      <c r="AA164" s="114">
        <v>2200</v>
      </c>
      <c r="AB164" s="114">
        <v>12000</v>
      </c>
      <c r="AC164" s="114">
        <v>2250</v>
      </c>
      <c r="AD164" s="114">
        <v>460</v>
      </c>
      <c r="AE164" s="114">
        <v>4000</v>
      </c>
      <c r="AF164" s="114">
        <v>7500</v>
      </c>
      <c r="AG164" s="114">
        <v>10</v>
      </c>
      <c r="AH164" s="114">
        <v>4.05</v>
      </c>
      <c r="AI164" s="114">
        <v>4</v>
      </c>
      <c r="AJ164" s="114" t="s">
        <v>29</v>
      </c>
      <c r="AK164" s="114">
        <v>2593</v>
      </c>
    </row>
    <row r="165" spans="1:37">
      <c r="A165" s="87"/>
      <c r="B165" s="114" t="s">
        <v>432</v>
      </c>
      <c r="C165" s="114">
        <v>1400</v>
      </c>
      <c r="D165" s="114">
        <v>1400</v>
      </c>
      <c r="E165" s="114">
        <v>2300</v>
      </c>
      <c r="F165" s="114">
        <v>2900</v>
      </c>
      <c r="G165" s="114"/>
      <c r="H165" s="114">
        <v>8000</v>
      </c>
      <c r="I165" s="114">
        <v>2600</v>
      </c>
      <c r="J165" s="114">
        <v>11500</v>
      </c>
      <c r="K165" s="114">
        <v>2250</v>
      </c>
      <c r="L165" s="114">
        <v>580</v>
      </c>
      <c r="M165" s="114">
        <v>4000</v>
      </c>
      <c r="N165" s="114">
        <v>8000</v>
      </c>
      <c r="O165" s="114">
        <v>10.1</v>
      </c>
      <c r="P165" s="114">
        <v>7.03</v>
      </c>
      <c r="Q165" s="114">
        <v>3.56</v>
      </c>
      <c r="R165" s="114" t="s">
        <v>28</v>
      </c>
      <c r="S165" s="114">
        <v>398</v>
      </c>
      <c r="T165" s="42"/>
      <c r="U165" s="114">
        <v>1500</v>
      </c>
      <c r="V165" s="114">
        <v>1500</v>
      </c>
      <c r="W165" s="114">
        <v>2500</v>
      </c>
      <c r="X165" s="114">
        <v>3500</v>
      </c>
      <c r="Y165" s="114"/>
      <c r="Z165" s="114">
        <v>9000</v>
      </c>
      <c r="AA165" s="114">
        <v>2200</v>
      </c>
      <c r="AB165" s="114">
        <v>12000</v>
      </c>
      <c r="AC165" s="114">
        <v>2250</v>
      </c>
      <c r="AD165" s="114">
        <v>460</v>
      </c>
      <c r="AE165" s="114">
        <v>4000</v>
      </c>
      <c r="AF165" s="114">
        <v>7500</v>
      </c>
      <c r="AG165" s="114">
        <v>10</v>
      </c>
      <c r="AH165" s="114">
        <v>4.05</v>
      </c>
      <c r="AI165" s="114">
        <v>4</v>
      </c>
      <c r="AJ165" s="114" t="s">
        <v>29</v>
      </c>
      <c r="AK165" s="114">
        <v>2593</v>
      </c>
    </row>
    <row r="166" spans="1:37">
      <c r="A166" s="87"/>
      <c r="B166" s="114" t="s">
        <v>433</v>
      </c>
      <c r="C166" s="114">
        <v>1300</v>
      </c>
      <c r="D166" s="114">
        <v>1300</v>
      </c>
      <c r="E166" s="114">
        <v>2000</v>
      </c>
      <c r="F166" s="114">
        <v>3400</v>
      </c>
      <c r="G166" s="114"/>
      <c r="H166" s="114">
        <v>8000</v>
      </c>
      <c r="I166" s="114">
        <v>2600</v>
      </c>
      <c r="J166" s="114">
        <v>11500</v>
      </c>
      <c r="K166" s="114">
        <v>2250</v>
      </c>
      <c r="L166" s="114">
        <v>580</v>
      </c>
      <c r="M166" s="114">
        <v>4000</v>
      </c>
      <c r="N166" s="114">
        <v>8000</v>
      </c>
      <c r="O166" s="114">
        <v>10.1</v>
      </c>
      <c r="P166" s="114">
        <v>7.03</v>
      </c>
      <c r="Q166" s="114">
        <v>3.56</v>
      </c>
      <c r="R166" s="114" t="s">
        <v>28</v>
      </c>
      <c r="S166" s="114">
        <v>398</v>
      </c>
      <c r="T166" s="42"/>
      <c r="U166" s="114">
        <v>1400</v>
      </c>
      <c r="V166" s="114">
        <v>1400</v>
      </c>
      <c r="W166" s="114">
        <v>2400</v>
      </c>
      <c r="X166" s="114">
        <v>3800</v>
      </c>
      <c r="Y166" s="114"/>
      <c r="Z166" s="114">
        <v>9000</v>
      </c>
      <c r="AA166" s="114">
        <v>2200</v>
      </c>
      <c r="AB166" s="114">
        <v>12000</v>
      </c>
      <c r="AC166" s="114">
        <v>2250</v>
      </c>
      <c r="AD166" s="114">
        <v>460</v>
      </c>
      <c r="AE166" s="114">
        <v>4000</v>
      </c>
      <c r="AF166" s="114">
        <v>7500</v>
      </c>
      <c r="AG166" s="114">
        <v>10</v>
      </c>
      <c r="AH166" s="114">
        <v>4.05</v>
      </c>
      <c r="AI166" s="114">
        <v>4</v>
      </c>
      <c r="AJ166" s="114" t="s">
        <v>29</v>
      </c>
      <c r="AK166" s="114">
        <v>2593</v>
      </c>
    </row>
    <row r="167" spans="1:37">
      <c r="A167" s="87"/>
      <c r="B167" s="114" t="s">
        <v>434</v>
      </c>
      <c r="C167" s="114">
        <v>1300</v>
      </c>
      <c r="D167" s="114">
        <v>1300</v>
      </c>
      <c r="E167" s="114">
        <v>2700</v>
      </c>
      <c r="F167" s="114">
        <v>2700</v>
      </c>
      <c r="G167" s="114"/>
      <c r="H167" s="114">
        <v>8000</v>
      </c>
      <c r="I167" s="114">
        <v>2600</v>
      </c>
      <c r="J167" s="114">
        <v>11500</v>
      </c>
      <c r="K167" s="114">
        <v>2250</v>
      </c>
      <c r="L167" s="114">
        <v>580</v>
      </c>
      <c r="M167" s="114">
        <v>4000</v>
      </c>
      <c r="N167" s="114">
        <v>8000</v>
      </c>
      <c r="O167" s="114">
        <v>10.1</v>
      </c>
      <c r="P167" s="114">
        <v>7.03</v>
      </c>
      <c r="Q167" s="114">
        <v>3.56</v>
      </c>
      <c r="R167" s="114" t="s">
        <v>28</v>
      </c>
      <c r="S167" s="114">
        <v>398</v>
      </c>
      <c r="T167" s="42"/>
      <c r="U167" s="114">
        <v>1400</v>
      </c>
      <c r="V167" s="114">
        <v>1400</v>
      </c>
      <c r="W167" s="114">
        <v>3100</v>
      </c>
      <c r="X167" s="114">
        <v>3100</v>
      </c>
      <c r="Y167" s="114"/>
      <c r="Z167" s="114">
        <v>9000</v>
      </c>
      <c r="AA167" s="114">
        <v>2200</v>
      </c>
      <c r="AB167" s="114">
        <v>12000</v>
      </c>
      <c r="AC167" s="114">
        <v>2250</v>
      </c>
      <c r="AD167" s="114">
        <v>460</v>
      </c>
      <c r="AE167" s="114">
        <v>4000</v>
      </c>
      <c r="AF167" s="114">
        <v>7500</v>
      </c>
      <c r="AG167" s="114">
        <v>10</v>
      </c>
      <c r="AH167" s="114">
        <v>4.05</v>
      </c>
      <c r="AI167" s="114">
        <v>4</v>
      </c>
      <c r="AJ167" s="114" t="s">
        <v>29</v>
      </c>
      <c r="AK167" s="114">
        <v>2593</v>
      </c>
    </row>
    <row r="168" spans="1:37">
      <c r="A168" s="87"/>
      <c r="B168" s="114" t="s">
        <v>435</v>
      </c>
      <c r="C168" s="114">
        <v>1300</v>
      </c>
      <c r="D168" s="114">
        <v>1300</v>
      </c>
      <c r="E168" s="114">
        <v>2500</v>
      </c>
      <c r="F168" s="114">
        <v>2900</v>
      </c>
      <c r="G168" s="114"/>
      <c r="H168" s="114">
        <v>8000</v>
      </c>
      <c r="I168" s="114">
        <v>2600</v>
      </c>
      <c r="J168" s="114">
        <v>11500</v>
      </c>
      <c r="K168" s="114">
        <v>2250</v>
      </c>
      <c r="L168" s="114">
        <v>580</v>
      </c>
      <c r="M168" s="114">
        <v>4000</v>
      </c>
      <c r="N168" s="114">
        <v>8000</v>
      </c>
      <c r="O168" s="114">
        <v>10.1</v>
      </c>
      <c r="P168" s="114">
        <v>7.03</v>
      </c>
      <c r="Q168" s="114">
        <v>3.56</v>
      </c>
      <c r="R168" s="114" t="s">
        <v>28</v>
      </c>
      <c r="S168" s="114">
        <v>398</v>
      </c>
      <c r="T168" s="42"/>
      <c r="U168" s="114">
        <v>1300</v>
      </c>
      <c r="V168" s="114">
        <v>1300</v>
      </c>
      <c r="W168" s="114">
        <v>3000</v>
      </c>
      <c r="X168" s="114">
        <v>3400</v>
      </c>
      <c r="Y168" s="114"/>
      <c r="Z168" s="114">
        <v>9000</v>
      </c>
      <c r="AA168" s="114">
        <v>2200</v>
      </c>
      <c r="AB168" s="114">
        <v>12000</v>
      </c>
      <c r="AC168" s="114">
        <v>2250</v>
      </c>
      <c r="AD168" s="114">
        <v>460</v>
      </c>
      <c r="AE168" s="114">
        <v>4000</v>
      </c>
      <c r="AF168" s="114">
        <v>7500</v>
      </c>
      <c r="AG168" s="114">
        <v>10</v>
      </c>
      <c r="AH168" s="114">
        <v>4.05</v>
      </c>
      <c r="AI168" s="114">
        <v>4</v>
      </c>
      <c r="AJ168" s="114" t="s">
        <v>29</v>
      </c>
      <c r="AK168" s="114">
        <v>2593</v>
      </c>
    </row>
    <row r="169" spans="1:37">
      <c r="A169" s="87"/>
      <c r="B169" s="114" t="s">
        <v>436</v>
      </c>
      <c r="C169" s="114">
        <v>1400</v>
      </c>
      <c r="D169" s="114">
        <v>2200</v>
      </c>
      <c r="E169" s="114">
        <v>2200</v>
      </c>
      <c r="F169" s="114">
        <v>2200</v>
      </c>
      <c r="G169" s="114"/>
      <c r="H169" s="114">
        <v>8000</v>
      </c>
      <c r="I169" s="114">
        <v>2600</v>
      </c>
      <c r="J169" s="114">
        <v>11500</v>
      </c>
      <c r="K169" s="114">
        <v>2250</v>
      </c>
      <c r="L169" s="114">
        <v>580</v>
      </c>
      <c r="M169" s="114">
        <v>4000</v>
      </c>
      <c r="N169" s="114">
        <v>8000</v>
      </c>
      <c r="O169" s="114">
        <v>10.1</v>
      </c>
      <c r="P169" s="114">
        <v>7.03</v>
      </c>
      <c r="Q169" s="114">
        <v>3.56</v>
      </c>
      <c r="R169" s="114" t="s">
        <v>28</v>
      </c>
      <c r="S169" s="114">
        <v>398</v>
      </c>
      <c r="T169" s="42"/>
      <c r="U169" s="114">
        <v>1500</v>
      </c>
      <c r="V169" s="114">
        <v>2500</v>
      </c>
      <c r="W169" s="114">
        <v>2500</v>
      </c>
      <c r="X169" s="114">
        <v>2500</v>
      </c>
      <c r="Y169" s="114"/>
      <c r="Z169" s="114">
        <v>9000</v>
      </c>
      <c r="AA169" s="114">
        <v>2200</v>
      </c>
      <c r="AB169" s="114">
        <v>12000</v>
      </c>
      <c r="AC169" s="114">
        <v>2250</v>
      </c>
      <c r="AD169" s="114">
        <v>460</v>
      </c>
      <c r="AE169" s="114">
        <v>4000</v>
      </c>
      <c r="AF169" s="114">
        <v>7500</v>
      </c>
      <c r="AG169" s="114">
        <v>10</v>
      </c>
      <c r="AH169" s="114">
        <v>4.05</v>
      </c>
      <c r="AI169" s="114">
        <v>4</v>
      </c>
      <c r="AJ169" s="114" t="s">
        <v>29</v>
      </c>
      <c r="AK169" s="114">
        <v>2593</v>
      </c>
    </row>
    <row r="170" spans="1:37">
      <c r="A170" s="87"/>
      <c r="B170" s="114" t="s">
        <v>437</v>
      </c>
      <c r="C170" s="114">
        <v>1400</v>
      </c>
      <c r="D170" s="114">
        <v>2000</v>
      </c>
      <c r="E170" s="114">
        <v>2000</v>
      </c>
      <c r="F170" s="114">
        <v>2600</v>
      </c>
      <c r="G170" s="114"/>
      <c r="H170" s="114">
        <v>8000</v>
      </c>
      <c r="I170" s="114">
        <v>2600</v>
      </c>
      <c r="J170" s="114">
        <v>11500</v>
      </c>
      <c r="K170" s="114">
        <v>2250</v>
      </c>
      <c r="L170" s="114">
        <v>580</v>
      </c>
      <c r="M170" s="114">
        <v>4000</v>
      </c>
      <c r="N170" s="114">
        <v>8000</v>
      </c>
      <c r="O170" s="114">
        <v>10.1</v>
      </c>
      <c r="P170" s="114">
        <v>7.03</v>
      </c>
      <c r="Q170" s="114">
        <v>3.56</v>
      </c>
      <c r="R170" s="114" t="s">
        <v>28</v>
      </c>
      <c r="S170" s="114">
        <v>398</v>
      </c>
      <c r="T170" s="42"/>
      <c r="U170" s="114">
        <v>1500</v>
      </c>
      <c r="V170" s="114">
        <v>2300</v>
      </c>
      <c r="W170" s="114">
        <v>2300</v>
      </c>
      <c r="X170" s="114">
        <v>2900</v>
      </c>
      <c r="Y170" s="114"/>
      <c r="Z170" s="114">
        <v>9000</v>
      </c>
      <c r="AA170" s="114">
        <v>2200</v>
      </c>
      <c r="AB170" s="114">
        <v>12000</v>
      </c>
      <c r="AC170" s="114">
        <v>2250</v>
      </c>
      <c r="AD170" s="114">
        <v>460</v>
      </c>
      <c r="AE170" s="114">
        <v>4000</v>
      </c>
      <c r="AF170" s="114">
        <v>7500</v>
      </c>
      <c r="AG170" s="114">
        <v>10</v>
      </c>
      <c r="AH170" s="114">
        <v>4.05</v>
      </c>
      <c r="AI170" s="114">
        <v>4</v>
      </c>
      <c r="AJ170" s="114" t="s">
        <v>29</v>
      </c>
      <c r="AK170" s="114">
        <v>2593</v>
      </c>
    </row>
    <row r="171" spans="1:37">
      <c r="A171" s="87"/>
      <c r="B171" s="114" t="s">
        <v>438</v>
      </c>
      <c r="C171" s="114">
        <v>1400</v>
      </c>
      <c r="D171" s="114">
        <v>1900</v>
      </c>
      <c r="E171" s="114">
        <v>1900</v>
      </c>
      <c r="F171" s="114">
        <v>2800</v>
      </c>
      <c r="G171" s="114"/>
      <c r="H171" s="114">
        <v>8000</v>
      </c>
      <c r="I171" s="114">
        <v>2600</v>
      </c>
      <c r="J171" s="114">
        <v>11500</v>
      </c>
      <c r="K171" s="114">
        <v>2250</v>
      </c>
      <c r="L171" s="114">
        <v>580</v>
      </c>
      <c r="M171" s="114">
        <v>4000</v>
      </c>
      <c r="N171" s="114">
        <v>8000</v>
      </c>
      <c r="O171" s="114">
        <v>10.1</v>
      </c>
      <c r="P171" s="114">
        <v>7.03</v>
      </c>
      <c r="Q171" s="114">
        <v>3.56</v>
      </c>
      <c r="R171" s="114" t="s">
        <v>28</v>
      </c>
      <c r="S171" s="114">
        <v>398</v>
      </c>
      <c r="T171" s="42"/>
      <c r="U171" s="114">
        <v>1500</v>
      </c>
      <c r="V171" s="114">
        <v>2100</v>
      </c>
      <c r="W171" s="114">
        <v>2100</v>
      </c>
      <c r="X171" s="114">
        <v>3300</v>
      </c>
      <c r="Y171" s="114"/>
      <c r="Z171" s="114">
        <v>9000</v>
      </c>
      <c r="AA171" s="114">
        <v>2200</v>
      </c>
      <c r="AB171" s="114">
        <v>12000</v>
      </c>
      <c r="AC171" s="114">
        <v>2250</v>
      </c>
      <c r="AD171" s="114">
        <v>460</v>
      </c>
      <c r="AE171" s="114">
        <v>4000</v>
      </c>
      <c r="AF171" s="114">
        <v>7500</v>
      </c>
      <c r="AG171" s="114">
        <v>10</v>
      </c>
      <c r="AH171" s="114">
        <v>4.05</v>
      </c>
      <c r="AI171" s="114">
        <v>4</v>
      </c>
      <c r="AJ171" s="114" t="s">
        <v>29</v>
      </c>
      <c r="AK171" s="114">
        <v>2593</v>
      </c>
    </row>
    <row r="172" spans="1:37">
      <c r="A172" s="87"/>
      <c r="B172" s="114" t="s">
        <v>439</v>
      </c>
      <c r="C172" s="114">
        <v>1300</v>
      </c>
      <c r="D172" s="114">
        <v>1700</v>
      </c>
      <c r="E172" s="114">
        <v>1700</v>
      </c>
      <c r="F172" s="114">
        <v>3300</v>
      </c>
      <c r="G172" s="114"/>
      <c r="H172" s="114">
        <v>8000</v>
      </c>
      <c r="I172" s="114">
        <v>2600</v>
      </c>
      <c r="J172" s="114">
        <v>11500</v>
      </c>
      <c r="K172" s="114">
        <v>2250</v>
      </c>
      <c r="L172" s="114">
        <v>580</v>
      </c>
      <c r="M172" s="114">
        <v>4000</v>
      </c>
      <c r="N172" s="114">
        <v>8000</v>
      </c>
      <c r="O172" s="114">
        <v>10.1</v>
      </c>
      <c r="P172" s="114">
        <v>7.03</v>
      </c>
      <c r="Q172" s="114">
        <v>3.56</v>
      </c>
      <c r="R172" s="114" t="s">
        <v>28</v>
      </c>
      <c r="S172" s="114">
        <v>398</v>
      </c>
      <c r="T172" s="42"/>
      <c r="U172" s="114">
        <v>1400</v>
      </c>
      <c r="V172" s="114">
        <v>2000</v>
      </c>
      <c r="W172" s="114">
        <v>2000</v>
      </c>
      <c r="X172" s="114">
        <v>3600</v>
      </c>
      <c r="Y172" s="114"/>
      <c r="Z172" s="114">
        <v>9000</v>
      </c>
      <c r="AA172" s="114">
        <v>2200</v>
      </c>
      <c r="AB172" s="114">
        <v>12000</v>
      </c>
      <c r="AC172" s="114">
        <v>2250</v>
      </c>
      <c r="AD172" s="114">
        <v>460</v>
      </c>
      <c r="AE172" s="114">
        <v>4000</v>
      </c>
      <c r="AF172" s="114">
        <v>7500</v>
      </c>
      <c r="AG172" s="114">
        <v>10</v>
      </c>
      <c r="AH172" s="114">
        <v>4.05</v>
      </c>
      <c r="AI172" s="114">
        <v>4</v>
      </c>
      <c r="AJ172" s="114" t="s">
        <v>29</v>
      </c>
      <c r="AK172" s="114">
        <v>2593</v>
      </c>
    </row>
    <row r="173" spans="1:37">
      <c r="A173" s="87"/>
      <c r="B173" s="114" t="s">
        <v>440</v>
      </c>
      <c r="C173" s="114">
        <v>1400</v>
      </c>
      <c r="D173" s="114">
        <v>2000</v>
      </c>
      <c r="E173" s="114">
        <v>2300</v>
      </c>
      <c r="F173" s="114">
        <v>2300</v>
      </c>
      <c r="G173" s="114"/>
      <c r="H173" s="114">
        <v>8000</v>
      </c>
      <c r="I173" s="114">
        <v>2600</v>
      </c>
      <c r="J173" s="114">
        <v>11500</v>
      </c>
      <c r="K173" s="114">
        <v>2250</v>
      </c>
      <c r="L173" s="114">
        <v>580</v>
      </c>
      <c r="M173" s="114">
        <v>4000</v>
      </c>
      <c r="N173" s="114">
        <v>8000</v>
      </c>
      <c r="O173" s="114">
        <v>10.1</v>
      </c>
      <c r="P173" s="114">
        <v>7.03</v>
      </c>
      <c r="Q173" s="114">
        <v>3.56</v>
      </c>
      <c r="R173" s="114" t="s">
        <v>28</v>
      </c>
      <c r="S173" s="114">
        <v>398</v>
      </c>
      <c r="T173" s="42"/>
      <c r="U173" s="114">
        <v>1500</v>
      </c>
      <c r="V173" s="114">
        <v>2100</v>
      </c>
      <c r="W173" s="114">
        <v>2700</v>
      </c>
      <c r="X173" s="114">
        <v>2700</v>
      </c>
      <c r="Y173" s="114"/>
      <c r="Z173" s="114">
        <v>9000</v>
      </c>
      <c r="AA173" s="114">
        <v>2200</v>
      </c>
      <c r="AB173" s="114">
        <v>12000</v>
      </c>
      <c r="AC173" s="114">
        <v>2250</v>
      </c>
      <c r="AD173" s="114">
        <v>460</v>
      </c>
      <c r="AE173" s="114">
        <v>4000</v>
      </c>
      <c r="AF173" s="114">
        <v>7500</v>
      </c>
      <c r="AG173" s="114">
        <v>10</v>
      </c>
      <c r="AH173" s="114">
        <v>4.05</v>
      </c>
      <c r="AI173" s="114">
        <v>4</v>
      </c>
      <c r="AJ173" s="114" t="s">
        <v>29</v>
      </c>
      <c r="AK173" s="114">
        <v>2593</v>
      </c>
    </row>
    <row r="174" spans="1:37">
      <c r="A174" s="87"/>
      <c r="B174" s="114" t="s">
        <v>441</v>
      </c>
      <c r="C174" s="114">
        <v>1400</v>
      </c>
      <c r="D174" s="114">
        <v>1900</v>
      </c>
      <c r="E174" s="114">
        <v>2200</v>
      </c>
      <c r="F174" s="114">
        <v>2500</v>
      </c>
      <c r="G174" s="114"/>
      <c r="H174" s="114">
        <v>8000</v>
      </c>
      <c r="I174" s="114">
        <v>2600</v>
      </c>
      <c r="J174" s="114">
        <v>11500</v>
      </c>
      <c r="K174" s="114">
        <v>2250</v>
      </c>
      <c r="L174" s="114">
        <v>580</v>
      </c>
      <c r="M174" s="114">
        <v>4000</v>
      </c>
      <c r="N174" s="114">
        <v>8000</v>
      </c>
      <c r="O174" s="114">
        <v>10.1</v>
      </c>
      <c r="P174" s="114">
        <v>7.03</v>
      </c>
      <c r="Q174" s="114">
        <v>3.56</v>
      </c>
      <c r="R174" s="114" t="s">
        <v>28</v>
      </c>
      <c r="S174" s="114">
        <v>398</v>
      </c>
      <c r="T174" s="42"/>
      <c r="U174" s="114">
        <v>1500</v>
      </c>
      <c r="V174" s="114">
        <v>2000</v>
      </c>
      <c r="W174" s="114">
        <v>2600</v>
      </c>
      <c r="X174" s="114">
        <v>2900</v>
      </c>
      <c r="Y174" s="114"/>
      <c r="Z174" s="114">
        <v>9000</v>
      </c>
      <c r="AA174" s="114">
        <v>2200</v>
      </c>
      <c r="AB174" s="114">
        <v>12000</v>
      </c>
      <c r="AC174" s="114">
        <v>2250</v>
      </c>
      <c r="AD174" s="114">
        <v>460</v>
      </c>
      <c r="AE174" s="114">
        <v>4000</v>
      </c>
      <c r="AF174" s="114">
        <v>7500</v>
      </c>
      <c r="AG174" s="114">
        <v>10</v>
      </c>
      <c r="AH174" s="114">
        <v>4.05</v>
      </c>
      <c r="AI174" s="114">
        <v>4</v>
      </c>
      <c r="AJ174" s="114" t="s">
        <v>29</v>
      </c>
      <c r="AK174" s="114">
        <v>2593</v>
      </c>
    </row>
    <row r="175" spans="1:37">
      <c r="A175" s="87"/>
      <c r="B175" s="114" t="s">
        <v>442</v>
      </c>
      <c r="C175" s="114">
        <v>1300</v>
      </c>
      <c r="D175" s="114">
        <v>1800</v>
      </c>
      <c r="E175" s="114">
        <v>2000</v>
      </c>
      <c r="F175" s="114">
        <v>2900</v>
      </c>
      <c r="G175" s="114"/>
      <c r="H175" s="114">
        <v>8000</v>
      </c>
      <c r="I175" s="114">
        <v>2600</v>
      </c>
      <c r="J175" s="114">
        <v>11500</v>
      </c>
      <c r="K175" s="114">
        <v>2250</v>
      </c>
      <c r="L175" s="114">
        <v>580</v>
      </c>
      <c r="M175" s="114">
        <v>4000</v>
      </c>
      <c r="N175" s="114">
        <v>8000</v>
      </c>
      <c r="O175" s="114">
        <v>10.1</v>
      </c>
      <c r="P175" s="114">
        <v>7.03</v>
      </c>
      <c r="Q175" s="114">
        <v>3.56</v>
      </c>
      <c r="R175" s="114" t="s">
        <v>28</v>
      </c>
      <c r="S175" s="114">
        <v>398</v>
      </c>
      <c r="T175" s="42"/>
      <c r="U175" s="114">
        <v>1400</v>
      </c>
      <c r="V175" s="114">
        <v>1900</v>
      </c>
      <c r="W175" s="114">
        <v>2500</v>
      </c>
      <c r="X175" s="114">
        <v>3200</v>
      </c>
      <c r="Y175" s="114"/>
      <c r="Z175" s="114">
        <v>9000</v>
      </c>
      <c r="AA175" s="114">
        <v>2200</v>
      </c>
      <c r="AB175" s="114">
        <v>12000</v>
      </c>
      <c r="AC175" s="114">
        <v>2250</v>
      </c>
      <c r="AD175" s="114">
        <v>460</v>
      </c>
      <c r="AE175" s="114">
        <v>4000</v>
      </c>
      <c r="AF175" s="114">
        <v>7500</v>
      </c>
      <c r="AG175" s="114">
        <v>10</v>
      </c>
      <c r="AH175" s="114">
        <v>4.05</v>
      </c>
      <c r="AI175" s="114">
        <v>4</v>
      </c>
      <c r="AJ175" s="114" t="s">
        <v>29</v>
      </c>
      <c r="AK175" s="114">
        <v>2593</v>
      </c>
    </row>
    <row r="176" spans="1:37">
      <c r="A176" s="87"/>
      <c r="B176" s="114" t="s">
        <v>443</v>
      </c>
      <c r="C176" s="114">
        <v>1100</v>
      </c>
      <c r="D176" s="114">
        <v>2300</v>
      </c>
      <c r="E176" s="114">
        <v>2300</v>
      </c>
      <c r="F176" s="114">
        <v>2300</v>
      </c>
      <c r="G176" s="114"/>
      <c r="H176" s="114">
        <v>8000</v>
      </c>
      <c r="I176" s="114">
        <v>2600</v>
      </c>
      <c r="J176" s="114">
        <v>11500</v>
      </c>
      <c r="K176" s="114">
        <v>2250</v>
      </c>
      <c r="L176" s="114">
        <v>580</v>
      </c>
      <c r="M176" s="114">
        <v>4000</v>
      </c>
      <c r="N176" s="114">
        <v>8000</v>
      </c>
      <c r="O176" s="114">
        <v>10.1</v>
      </c>
      <c r="P176" s="114">
        <v>7.03</v>
      </c>
      <c r="Q176" s="114">
        <v>3.56</v>
      </c>
      <c r="R176" s="114" t="s">
        <v>28</v>
      </c>
      <c r="S176" s="114">
        <v>398</v>
      </c>
      <c r="T176" s="42"/>
      <c r="U176" s="114">
        <v>1200</v>
      </c>
      <c r="V176" s="114">
        <v>2600</v>
      </c>
      <c r="W176" s="114">
        <v>2600</v>
      </c>
      <c r="X176" s="114">
        <v>2600</v>
      </c>
      <c r="Y176" s="114"/>
      <c r="Z176" s="114">
        <v>9000</v>
      </c>
      <c r="AA176" s="114">
        <v>2200</v>
      </c>
      <c r="AB176" s="114">
        <v>12000</v>
      </c>
      <c r="AC176" s="114">
        <v>2250</v>
      </c>
      <c r="AD176" s="114">
        <v>460</v>
      </c>
      <c r="AE176" s="114">
        <v>4000</v>
      </c>
      <c r="AF176" s="114">
        <v>7500</v>
      </c>
      <c r="AG176" s="114">
        <v>10</v>
      </c>
      <c r="AH176" s="114">
        <v>4.05</v>
      </c>
      <c r="AI176" s="114">
        <v>4</v>
      </c>
      <c r="AJ176" s="114" t="s">
        <v>29</v>
      </c>
      <c r="AK176" s="114">
        <v>2593</v>
      </c>
    </row>
    <row r="177" spans="1:37">
      <c r="A177" s="87"/>
      <c r="B177" s="114" t="s">
        <v>444</v>
      </c>
      <c r="C177" s="114">
        <v>1100</v>
      </c>
      <c r="D177" s="114">
        <v>2200</v>
      </c>
      <c r="E177" s="114">
        <v>2200</v>
      </c>
      <c r="F177" s="114">
        <v>2500</v>
      </c>
      <c r="G177" s="114"/>
      <c r="H177" s="114">
        <v>8000</v>
      </c>
      <c r="I177" s="114">
        <v>2600</v>
      </c>
      <c r="J177" s="114">
        <v>11500</v>
      </c>
      <c r="K177" s="114">
        <v>2250</v>
      </c>
      <c r="L177" s="114">
        <v>580</v>
      </c>
      <c r="M177" s="114">
        <v>4000</v>
      </c>
      <c r="N177" s="114">
        <v>8000</v>
      </c>
      <c r="O177" s="114">
        <v>10.1</v>
      </c>
      <c r="P177" s="114">
        <v>7.03</v>
      </c>
      <c r="Q177" s="114">
        <v>3.56</v>
      </c>
      <c r="R177" s="114" t="s">
        <v>28</v>
      </c>
      <c r="S177" s="114">
        <v>398</v>
      </c>
      <c r="T177" s="42"/>
      <c r="U177" s="114">
        <v>1200</v>
      </c>
      <c r="V177" s="114">
        <v>2500</v>
      </c>
      <c r="W177" s="114">
        <v>2500</v>
      </c>
      <c r="X177" s="114">
        <v>2800</v>
      </c>
      <c r="Y177" s="114"/>
      <c r="Z177" s="114">
        <v>9000</v>
      </c>
      <c r="AA177" s="114">
        <v>2200</v>
      </c>
      <c r="AB177" s="114">
        <v>12000</v>
      </c>
      <c r="AC177" s="114">
        <v>2250</v>
      </c>
      <c r="AD177" s="114">
        <v>460</v>
      </c>
      <c r="AE177" s="114">
        <v>4000</v>
      </c>
      <c r="AF177" s="114">
        <v>7500</v>
      </c>
      <c r="AG177" s="114">
        <v>10</v>
      </c>
      <c r="AH177" s="114">
        <v>4.05</v>
      </c>
      <c r="AI177" s="114">
        <v>4</v>
      </c>
      <c r="AJ177" s="114" t="s">
        <v>29</v>
      </c>
      <c r="AK177" s="114">
        <v>2593</v>
      </c>
    </row>
    <row r="178" spans="1:37">
      <c r="A178" s="87"/>
      <c r="B178" s="114" t="s">
        <v>445</v>
      </c>
      <c r="C178" s="114">
        <v>1100</v>
      </c>
      <c r="D178" s="114">
        <v>1900</v>
      </c>
      <c r="E178" s="114">
        <v>2500</v>
      </c>
      <c r="F178" s="114">
        <v>2500</v>
      </c>
      <c r="G178" s="114"/>
      <c r="H178" s="114">
        <v>8000</v>
      </c>
      <c r="I178" s="114">
        <v>2600</v>
      </c>
      <c r="J178" s="114">
        <v>11500</v>
      </c>
      <c r="K178" s="114">
        <v>2250</v>
      </c>
      <c r="L178" s="114">
        <v>580</v>
      </c>
      <c r="M178" s="114">
        <v>4000</v>
      </c>
      <c r="N178" s="114">
        <v>8000</v>
      </c>
      <c r="O178" s="114">
        <v>10.1</v>
      </c>
      <c r="P178" s="114">
        <v>7.03</v>
      </c>
      <c r="Q178" s="114">
        <v>3.56</v>
      </c>
      <c r="R178" s="114" t="s">
        <v>28</v>
      </c>
      <c r="S178" s="114">
        <v>398</v>
      </c>
      <c r="T178" s="42"/>
      <c r="U178" s="114">
        <v>1200</v>
      </c>
      <c r="V178" s="114">
        <v>2400</v>
      </c>
      <c r="W178" s="114">
        <v>2700</v>
      </c>
      <c r="X178" s="114">
        <v>2700</v>
      </c>
      <c r="Y178" s="114"/>
      <c r="Z178" s="114">
        <v>9000</v>
      </c>
      <c r="AA178" s="114">
        <v>2200</v>
      </c>
      <c r="AB178" s="114">
        <v>12000</v>
      </c>
      <c r="AC178" s="114">
        <v>2250</v>
      </c>
      <c r="AD178" s="114">
        <v>460</v>
      </c>
      <c r="AE178" s="114">
        <v>4000</v>
      </c>
      <c r="AF178" s="114">
        <v>7500</v>
      </c>
      <c r="AG178" s="114">
        <v>10</v>
      </c>
      <c r="AH178" s="114">
        <v>4.05</v>
      </c>
      <c r="AI178" s="114">
        <v>4</v>
      </c>
      <c r="AJ178" s="114" t="s">
        <v>29</v>
      </c>
      <c r="AK178" s="114">
        <v>2593</v>
      </c>
    </row>
    <row r="179" spans="1:37">
      <c r="A179" s="87"/>
      <c r="B179" s="114" t="s">
        <v>446</v>
      </c>
      <c r="C179" s="114">
        <v>2000</v>
      </c>
      <c r="D179" s="114">
        <v>2000</v>
      </c>
      <c r="E179" s="114">
        <v>2000</v>
      </c>
      <c r="F179" s="114">
        <v>2000</v>
      </c>
      <c r="G179" s="114"/>
      <c r="H179" s="114">
        <v>8000</v>
      </c>
      <c r="I179" s="114">
        <v>2600</v>
      </c>
      <c r="J179" s="114">
        <v>11500</v>
      </c>
      <c r="K179" s="114">
        <v>2250</v>
      </c>
      <c r="L179" s="114">
        <v>580</v>
      </c>
      <c r="M179" s="114">
        <v>4000</v>
      </c>
      <c r="N179" s="114">
        <v>8000</v>
      </c>
      <c r="O179" s="114">
        <v>10</v>
      </c>
      <c r="P179" s="114">
        <v>7.01</v>
      </c>
      <c r="Q179" s="114">
        <v>3.56</v>
      </c>
      <c r="R179" s="114" t="s">
        <v>28</v>
      </c>
      <c r="S179" s="114">
        <v>399</v>
      </c>
      <c r="T179" s="42"/>
      <c r="U179" s="114">
        <v>2250</v>
      </c>
      <c r="V179" s="114">
        <v>2250</v>
      </c>
      <c r="W179" s="114">
        <v>2250</v>
      </c>
      <c r="X179" s="114">
        <v>2250</v>
      </c>
      <c r="Y179" s="114"/>
      <c r="Z179" s="114">
        <v>9000</v>
      </c>
      <c r="AA179" s="114">
        <v>2200</v>
      </c>
      <c r="AB179" s="114">
        <v>12000</v>
      </c>
      <c r="AC179" s="114">
        <v>2250</v>
      </c>
      <c r="AD179" s="114">
        <v>460</v>
      </c>
      <c r="AE179" s="114">
        <v>4000</v>
      </c>
      <c r="AF179" s="114">
        <v>7500</v>
      </c>
      <c r="AG179" s="114">
        <v>10</v>
      </c>
      <c r="AH179" s="114">
        <v>4.05</v>
      </c>
      <c r="AI179" s="114">
        <v>4</v>
      </c>
      <c r="AJ179" s="114" t="s">
        <v>29</v>
      </c>
      <c r="AK179" s="114">
        <v>2593</v>
      </c>
    </row>
    <row r="180" spans="1:37">
      <c r="A180" s="87"/>
      <c r="B180" s="114" t="s">
        <v>447</v>
      </c>
      <c r="C180" s="114">
        <v>1933</v>
      </c>
      <c r="D180" s="114">
        <v>1933</v>
      </c>
      <c r="E180" s="114">
        <v>1933</v>
      </c>
      <c r="F180" s="114">
        <v>2200</v>
      </c>
      <c r="G180" s="114"/>
      <c r="H180" s="114">
        <v>8000</v>
      </c>
      <c r="I180" s="114">
        <v>2600</v>
      </c>
      <c r="J180" s="114">
        <v>11500</v>
      </c>
      <c r="K180" s="114">
        <v>2250</v>
      </c>
      <c r="L180" s="114">
        <v>580</v>
      </c>
      <c r="M180" s="114">
        <v>4000</v>
      </c>
      <c r="N180" s="114">
        <v>8000</v>
      </c>
      <c r="O180" s="114">
        <v>10.1</v>
      </c>
      <c r="P180" s="114">
        <v>7.03</v>
      </c>
      <c r="Q180" s="114">
        <v>3.56</v>
      </c>
      <c r="R180" s="114" t="s">
        <v>28</v>
      </c>
      <c r="S180" s="114">
        <v>398</v>
      </c>
      <c r="T180" s="42"/>
      <c r="U180" s="114">
        <v>2167</v>
      </c>
      <c r="V180" s="114">
        <v>2167</v>
      </c>
      <c r="W180" s="114">
        <v>2167</v>
      </c>
      <c r="X180" s="114">
        <v>2500</v>
      </c>
      <c r="Y180" s="114"/>
      <c r="Z180" s="114">
        <v>9000</v>
      </c>
      <c r="AA180" s="114">
        <v>2200</v>
      </c>
      <c r="AB180" s="114">
        <v>12000</v>
      </c>
      <c r="AC180" s="114">
        <v>2250</v>
      </c>
      <c r="AD180" s="114">
        <v>460</v>
      </c>
      <c r="AE180" s="114">
        <v>4000</v>
      </c>
      <c r="AF180" s="114">
        <v>7500</v>
      </c>
      <c r="AG180" s="114">
        <v>10</v>
      </c>
      <c r="AH180" s="114">
        <v>4.05</v>
      </c>
      <c r="AI180" s="114">
        <v>4</v>
      </c>
      <c r="AJ180" s="114" t="s">
        <v>29</v>
      </c>
      <c r="AK180" s="114">
        <v>2593</v>
      </c>
    </row>
    <row r="181" spans="1:37">
      <c r="A181" s="87"/>
      <c r="B181" s="114" t="s">
        <v>448</v>
      </c>
      <c r="C181" s="114">
        <v>1810</v>
      </c>
      <c r="D181" s="114">
        <v>1810</v>
      </c>
      <c r="E181" s="114">
        <v>1810</v>
      </c>
      <c r="F181" s="114">
        <v>2570</v>
      </c>
      <c r="G181" s="114"/>
      <c r="H181" s="114">
        <v>8000</v>
      </c>
      <c r="I181" s="114">
        <v>2600</v>
      </c>
      <c r="J181" s="114">
        <v>11500</v>
      </c>
      <c r="K181" s="114">
        <v>2250</v>
      </c>
      <c r="L181" s="114">
        <v>580</v>
      </c>
      <c r="M181" s="114">
        <v>4000</v>
      </c>
      <c r="N181" s="114">
        <v>8000</v>
      </c>
      <c r="O181" s="114">
        <v>10.199999999999999</v>
      </c>
      <c r="P181" s="114">
        <v>7.05</v>
      </c>
      <c r="Q181" s="114">
        <v>3.56</v>
      </c>
      <c r="R181" s="114" t="s">
        <v>28</v>
      </c>
      <c r="S181" s="114">
        <v>397</v>
      </c>
      <c r="T181" s="42"/>
      <c r="U181" s="114">
        <v>2035</v>
      </c>
      <c r="V181" s="114">
        <v>2035</v>
      </c>
      <c r="W181" s="114">
        <v>2035</v>
      </c>
      <c r="X181" s="114">
        <v>2895</v>
      </c>
      <c r="Y181" s="114"/>
      <c r="Z181" s="114">
        <v>9000</v>
      </c>
      <c r="AA181" s="114">
        <v>2200</v>
      </c>
      <c r="AB181" s="114">
        <v>12000</v>
      </c>
      <c r="AC181" s="114">
        <v>2250</v>
      </c>
      <c r="AD181" s="114">
        <v>460</v>
      </c>
      <c r="AE181" s="114">
        <v>4000</v>
      </c>
      <c r="AF181" s="114">
        <v>7500</v>
      </c>
      <c r="AG181" s="114">
        <v>10.1</v>
      </c>
      <c r="AH181" s="114">
        <v>4.0599999999999996</v>
      </c>
      <c r="AI181" s="114">
        <v>4</v>
      </c>
      <c r="AJ181" s="114" t="s">
        <v>29</v>
      </c>
      <c r="AK181" s="114">
        <v>2586</v>
      </c>
    </row>
    <row r="182" spans="1:37">
      <c r="A182" s="87"/>
      <c r="B182" s="114" t="s">
        <v>449</v>
      </c>
      <c r="C182" s="114">
        <v>1550</v>
      </c>
      <c r="D182" s="114">
        <v>1550</v>
      </c>
      <c r="E182" s="114">
        <v>1550</v>
      </c>
      <c r="F182" s="114">
        <v>3350</v>
      </c>
      <c r="G182" s="114"/>
      <c r="H182" s="114">
        <v>8000</v>
      </c>
      <c r="I182" s="114">
        <v>2600</v>
      </c>
      <c r="J182" s="114">
        <v>11500</v>
      </c>
      <c r="K182" s="114">
        <v>2270</v>
      </c>
      <c r="L182" s="114">
        <v>580</v>
      </c>
      <c r="M182" s="114">
        <v>4000</v>
      </c>
      <c r="N182" s="114">
        <v>8000</v>
      </c>
      <c r="O182" s="114">
        <v>10.199999999999999</v>
      </c>
      <c r="P182" s="114">
        <v>7.07</v>
      </c>
      <c r="Q182" s="114">
        <v>3.52</v>
      </c>
      <c r="R182" s="114" t="s">
        <v>28</v>
      </c>
      <c r="S182" s="114">
        <v>396</v>
      </c>
      <c r="T182" s="42"/>
      <c r="U182" s="114">
        <v>1760</v>
      </c>
      <c r="V182" s="114">
        <v>1760</v>
      </c>
      <c r="W182" s="114">
        <v>1760</v>
      </c>
      <c r="X182" s="114">
        <v>3720</v>
      </c>
      <c r="Y182" s="114"/>
      <c r="Z182" s="114">
        <v>9000</v>
      </c>
      <c r="AA182" s="114">
        <v>2200</v>
      </c>
      <c r="AB182" s="114">
        <v>12000</v>
      </c>
      <c r="AC182" s="114">
        <v>2270</v>
      </c>
      <c r="AD182" s="114">
        <v>460</v>
      </c>
      <c r="AE182" s="114">
        <v>4000</v>
      </c>
      <c r="AF182" s="114">
        <v>7800</v>
      </c>
      <c r="AG182" s="114">
        <v>10.199999999999999</v>
      </c>
      <c r="AH182" s="114">
        <v>4.09</v>
      </c>
      <c r="AI182" s="114">
        <v>3.96</v>
      </c>
      <c r="AJ182" s="114" t="s">
        <v>29</v>
      </c>
      <c r="AK182" s="114">
        <v>2670</v>
      </c>
    </row>
    <row r="183" spans="1:37">
      <c r="A183" s="87"/>
      <c r="B183" s="114" t="s">
        <v>450</v>
      </c>
      <c r="C183" s="114">
        <v>1830</v>
      </c>
      <c r="D183" s="114">
        <v>1830</v>
      </c>
      <c r="E183" s="114">
        <v>2170</v>
      </c>
      <c r="F183" s="114">
        <v>2170</v>
      </c>
      <c r="G183" s="114"/>
      <c r="H183" s="114">
        <v>8000</v>
      </c>
      <c r="I183" s="114">
        <v>2600</v>
      </c>
      <c r="J183" s="114">
        <v>11500</v>
      </c>
      <c r="K183" s="114">
        <v>2250</v>
      </c>
      <c r="L183" s="114">
        <v>580</v>
      </c>
      <c r="M183" s="114">
        <v>4000</v>
      </c>
      <c r="N183" s="114">
        <v>8000</v>
      </c>
      <c r="O183" s="114">
        <v>10.199999999999999</v>
      </c>
      <c r="P183" s="114">
        <v>7.09</v>
      </c>
      <c r="Q183" s="114">
        <v>3.56</v>
      </c>
      <c r="R183" s="114" t="s">
        <v>28</v>
      </c>
      <c r="S183" s="114">
        <v>395</v>
      </c>
      <c r="T183" s="42"/>
      <c r="U183" s="114">
        <v>2090</v>
      </c>
      <c r="V183" s="114">
        <v>2090</v>
      </c>
      <c r="W183" s="114">
        <v>2410</v>
      </c>
      <c r="X183" s="114">
        <v>2410</v>
      </c>
      <c r="Y183" s="114"/>
      <c r="Z183" s="114">
        <v>9000</v>
      </c>
      <c r="AA183" s="114">
        <v>2200</v>
      </c>
      <c r="AB183" s="114">
        <v>12000</v>
      </c>
      <c r="AC183" s="114">
        <v>2250</v>
      </c>
      <c r="AD183" s="114">
        <v>460</v>
      </c>
      <c r="AE183" s="114">
        <v>4000</v>
      </c>
      <c r="AF183" s="114">
        <v>7800</v>
      </c>
      <c r="AG183" s="114">
        <v>10.1</v>
      </c>
      <c r="AH183" s="114">
        <v>4.05</v>
      </c>
      <c r="AI183" s="114">
        <v>4</v>
      </c>
      <c r="AJ183" s="114" t="s">
        <v>29</v>
      </c>
      <c r="AK183" s="114">
        <v>2696</v>
      </c>
    </row>
    <row r="184" spans="1:37">
      <c r="A184" s="87"/>
      <c r="B184" s="114" t="s">
        <v>451</v>
      </c>
      <c r="C184" s="114">
        <v>1720</v>
      </c>
      <c r="D184" s="114">
        <v>1720</v>
      </c>
      <c r="E184" s="114">
        <v>2130</v>
      </c>
      <c r="F184" s="114">
        <v>2430</v>
      </c>
      <c r="G184" s="114"/>
      <c r="H184" s="114">
        <v>8000</v>
      </c>
      <c r="I184" s="114">
        <v>2600</v>
      </c>
      <c r="J184" s="114">
        <v>11500</v>
      </c>
      <c r="K184" s="114">
        <v>2250</v>
      </c>
      <c r="L184" s="114">
        <v>580</v>
      </c>
      <c r="M184" s="114">
        <v>4000</v>
      </c>
      <c r="N184" s="114">
        <v>8000</v>
      </c>
      <c r="O184" s="114">
        <v>10.199999999999999</v>
      </c>
      <c r="P184" s="114">
        <v>7.11</v>
      </c>
      <c r="Q184" s="114">
        <v>3.56</v>
      </c>
      <c r="R184" s="114" t="s">
        <v>28</v>
      </c>
      <c r="S184" s="114">
        <v>394</v>
      </c>
      <c r="T184" s="42"/>
      <c r="U184" s="114">
        <v>1965</v>
      </c>
      <c r="V184" s="114">
        <v>1965</v>
      </c>
      <c r="W184" s="114">
        <v>2270</v>
      </c>
      <c r="X184" s="114">
        <v>2800</v>
      </c>
      <c r="Y184" s="114"/>
      <c r="Z184" s="114">
        <v>9000</v>
      </c>
      <c r="AA184" s="114">
        <v>2200</v>
      </c>
      <c r="AB184" s="114">
        <v>12000</v>
      </c>
      <c r="AC184" s="114">
        <v>2250</v>
      </c>
      <c r="AD184" s="114">
        <v>460</v>
      </c>
      <c r="AE184" s="114">
        <v>4000</v>
      </c>
      <c r="AF184" s="114">
        <v>8000</v>
      </c>
      <c r="AG184" s="114">
        <v>10.1</v>
      </c>
      <c r="AH184" s="114">
        <v>4.07</v>
      </c>
      <c r="AI184" s="114">
        <v>4</v>
      </c>
      <c r="AJ184" s="114" t="s">
        <v>29</v>
      </c>
      <c r="AK184" s="114">
        <v>2752</v>
      </c>
    </row>
    <row r="185" spans="1:37">
      <c r="A185" s="87"/>
      <c r="B185" s="114" t="s">
        <v>452</v>
      </c>
      <c r="C185" s="114">
        <v>1480</v>
      </c>
      <c r="D185" s="114">
        <v>1480</v>
      </c>
      <c r="E185" s="114">
        <v>1840</v>
      </c>
      <c r="F185" s="114">
        <v>3200</v>
      </c>
      <c r="G185" s="114"/>
      <c r="H185" s="114">
        <v>8000</v>
      </c>
      <c r="I185" s="114">
        <v>2600</v>
      </c>
      <c r="J185" s="114">
        <v>11500</v>
      </c>
      <c r="K185" s="114">
        <v>2270</v>
      </c>
      <c r="L185" s="114">
        <v>580</v>
      </c>
      <c r="M185" s="114">
        <v>4000</v>
      </c>
      <c r="N185" s="114">
        <v>8000</v>
      </c>
      <c r="O185" s="114">
        <v>10.199999999999999</v>
      </c>
      <c r="P185" s="114">
        <v>7.13</v>
      </c>
      <c r="Q185" s="114">
        <v>3.52</v>
      </c>
      <c r="R185" s="114" t="s">
        <v>28</v>
      </c>
      <c r="S185" s="114">
        <v>393</v>
      </c>
      <c r="T185" s="42"/>
      <c r="U185" s="114">
        <v>1710</v>
      </c>
      <c r="V185" s="114">
        <v>1710</v>
      </c>
      <c r="W185" s="114">
        <v>1970</v>
      </c>
      <c r="X185" s="114">
        <v>3610</v>
      </c>
      <c r="Y185" s="114"/>
      <c r="Z185" s="114">
        <v>9000</v>
      </c>
      <c r="AA185" s="114">
        <v>2200</v>
      </c>
      <c r="AB185" s="114">
        <v>12000</v>
      </c>
      <c r="AC185" s="114">
        <v>2270</v>
      </c>
      <c r="AD185" s="114">
        <v>460</v>
      </c>
      <c r="AE185" s="114">
        <v>4000</v>
      </c>
      <c r="AF185" s="114">
        <v>8000</v>
      </c>
      <c r="AG185" s="114">
        <v>10.199999999999999</v>
      </c>
      <c r="AH185" s="114">
        <v>4.0999999999999996</v>
      </c>
      <c r="AI185" s="114">
        <v>3.96</v>
      </c>
      <c r="AJ185" s="114" t="s">
        <v>29</v>
      </c>
      <c r="AK185" s="114">
        <v>2732</v>
      </c>
    </row>
    <row r="186" spans="1:37">
      <c r="A186" s="87"/>
      <c r="B186" s="114" t="s">
        <v>453</v>
      </c>
      <c r="C186" s="114">
        <v>1620</v>
      </c>
      <c r="D186" s="114">
        <v>1620</v>
      </c>
      <c r="E186" s="114">
        <v>2380</v>
      </c>
      <c r="F186" s="114">
        <v>2380</v>
      </c>
      <c r="G186" s="114"/>
      <c r="H186" s="114">
        <v>8000</v>
      </c>
      <c r="I186" s="114">
        <v>2600</v>
      </c>
      <c r="J186" s="114">
        <v>11500</v>
      </c>
      <c r="K186" s="114">
        <v>2250</v>
      </c>
      <c r="L186" s="114">
        <v>580</v>
      </c>
      <c r="M186" s="114">
        <v>4000</v>
      </c>
      <c r="N186" s="114">
        <v>8000</v>
      </c>
      <c r="O186" s="114">
        <v>10.199999999999999</v>
      </c>
      <c r="P186" s="114">
        <v>7.15</v>
      </c>
      <c r="Q186" s="114">
        <v>3.56</v>
      </c>
      <c r="R186" s="114" t="s">
        <v>28</v>
      </c>
      <c r="S186" s="114">
        <v>392</v>
      </c>
      <c r="T186" s="42"/>
      <c r="U186" s="114">
        <v>1860</v>
      </c>
      <c r="V186" s="114">
        <v>1860</v>
      </c>
      <c r="W186" s="114">
        <v>2640</v>
      </c>
      <c r="X186" s="114">
        <v>2640</v>
      </c>
      <c r="Y186" s="114"/>
      <c r="Z186" s="114">
        <v>9000</v>
      </c>
      <c r="AA186" s="114">
        <v>2200</v>
      </c>
      <c r="AB186" s="114">
        <v>12000</v>
      </c>
      <c r="AC186" s="114">
        <v>2250</v>
      </c>
      <c r="AD186" s="114">
        <v>460</v>
      </c>
      <c r="AE186" s="114">
        <v>4000</v>
      </c>
      <c r="AF186" s="114">
        <v>8000</v>
      </c>
      <c r="AG186" s="114">
        <v>10.1</v>
      </c>
      <c r="AH186" s="114">
        <v>4.0599999999999996</v>
      </c>
      <c r="AI186" s="114">
        <v>4</v>
      </c>
      <c r="AJ186" s="114" t="s">
        <v>29</v>
      </c>
      <c r="AK186" s="114">
        <v>2759</v>
      </c>
    </row>
    <row r="187" spans="1:37">
      <c r="A187" s="87"/>
      <c r="B187" s="114" t="s">
        <v>454</v>
      </c>
      <c r="C187" s="114">
        <v>1850</v>
      </c>
      <c r="D187" s="114">
        <v>2050</v>
      </c>
      <c r="E187" s="114">
        <v>2050</v>
      </c>
      <c r="F187" s="114">
        <v>2050</v>
      </c>
      <c r="G187" s="114"/>
      <c r="H187" s="114">
        <v>8000</v>
      </c>
      <c r="I187" s="114">
        <v>2600</v>
      </c>
      <c r="J187" s="114">
        <v>11500</v>
      </c>
      <c r="K187" s="114">
        <v>2250</v>
      </c>
      <c r="L187" s="114">
        <v>580</v>
      </c>
      <c r="M187" s="114">
        <v>4000</v>
      </c>
      <c r="N187" s="114">
        <v>8000</v>
      </c>
      <c r="O187" s="114">
        <v>10.199999999999999</v>
      </c>
      <c r="P187" s="114">
        <v>7.17</v>
      </c>
      <c r="Q187" s="114">
        <v>3.56</v>
      </c>
      <c r="R187" s="114" t="s">
        <v>28</v>
      </c>
      <c r="S187" s="114">
        <v>391</v>
      </c>
      <c r="T187" s="42"/>
      <c r="U187" s="114">
        <v>2010</v>
      </c>
      <c r="V187" s="114">
        <v>2330</v>
      </c>
      <c r="W187" s="114">
        <v>2330</v>
      </c>
      <c r="X187" s="114">
        <v>2330</v>
      </c>
      <c r="Y187" s="114"/>
      <c r="Z187" s="114">
        <v>9000</v>
      </c>
      <c r="AA187" s="114">
        <v>2200</v>
      </c>
      <c r="AB187" s="114">
        <v>12000</v>
      </c>
      <c r="AC187" s="114">
        <v>2250</v>
      </c>
      <c r="AD187" s="114">
        <v>460</v>
      </c>
      <c r="AE187" s="114">
        <v>4000</v>
      </c>
      <c r="AF187" s="114">
        <v>8000</v>
      </c>
      <c r="AG187" s="114">
        <v>10.1</v>
      </c>
      <c r="AH187" s="114">
        <v>4.05</v>
      </c>
      <c r="AI187" s="114">
        <v>4</v>
      </c>
      <c r="AJ187" s="114" t="s">
        <v>29</v>
      </c>
      <c r="AK187" s="114">
        <v>2765</v>
      </c>
    </row>
    <row r="188" spans="1:37">
      <c r="A188" s="87"/>
      <c r="B188" s="114" t="s">
        <v>455</v>
      </c>
      <c r="C188" s="114">
        <v>1640</v>
      </c>
      <c r="D188" s="114">
        <v>1930</v>
      </c>
      <c r="E188" s="114">
        <v>1930</v>
      </c>
      <c r="F188" s="114">
        <v>2500</v>
      </c>
      <c r="G188" s="114"/>
      <c r="H188" s="114">
        <v>8000</v>
      </c>
      <c r="I188" s="114">
        <v>2600</v>
      </c>
      <c r="J188" s="114">
        <v>11500</v>
      </c>
      <c r="K188" s="114">
        <v>2250</v>
      </c>
      <c r="L188" s="114">
        <v>580</v>
      </c>
      <c r="M188" s="114">
        <v>4000</v>
      </c>
      <c r="N188" s="114">
        <v>8000</v>
      </c>
      <c r="O188" s="114">
        <v>10.199999999999999</v>
      </c>
      <c r="P188" s="114">
        <v>7.19</v>
      </c>
      <c r="Q188" s="114">
        <v>3.56</v>
      </c>
      <c r="R188" s="114" t="s">
        <v>28</v>
      </c>
      <c r="S188" s="114">
        <v>389</v>
      </c>
      <c r="T188" s="42"/>
      <c r="U188" s="114">
        <v>1900</v>
      </c>
      <c r="V188" s="114">
        <v>2195</v>
      </c>
      <c r="W188" s="114">
        <v>2195</v>
      </c>
      <c r="X188" s="114">
        <v>2710</v>
      </c>
      <c r="Y188" s="114"/>
      <c r="Z188" s="114">
        <v>9000</v>
      </c>
      <c r="AA188" s="114">
        <v>2200</v>
      </c>
      <c r="AB188" s="114">
        <v>12000</v>
      </c>
      <c r="AC188" s="114">
        <v>2250</v>
      </c>
      <c r="AD188" s="114">
        <v>460</v>
      </c>
      <c r="AE188" s="114">
        <v>4000</v>
      </c>
      <c r="AF188" s="114">
        <v>8000</v>
      </c>
      <c r="AG188" s="114">
        <v>10.1</v>
      </c>
      <c r="AH188" s="114">
        <v>4.0599999999999996</v>
      </c>
      <c r="AI188" s="114">
        <v>4</v>
      </c>
      <c r="AJ188" s="114" t="s">
        <v>29</v>
      </c>
      <c r="AK188" s="114">
        <v>2759</v>
      </c>
    </row>
    <row r="189" spans="1:37">
      <c r="A189" s="87"/>
      <c r="B189" s="114" t="s">
        <v>456</v>
      </c>
      <c r="C189" s="114">
        <v>1550</v>
      </c>
      <c r="D189" s="114">
        <v>1920</v>
      </c>
      <c r="E189" s="114">
        <v>2265</v>
      </c>
      <c r="F189" s="114">
        <v>2265</v>
      </c>
      <c r="G189" s="114"/>
      <c r="H189" s="114">
        <v>8000</v>
      </c>
      <c r="I189" s="114">
        <v>2600</v>
      </c>
      <c r="J189" s="114">
        <v>11500</v>
      </c>
      <c r="K189" s="114">
        <v>2250</v>
      </c>
      <c r="L189" s="114">
        <v>580</v>
      </c>
      <c r="M189" s="114">
        <v>4000</v>
      </c>
      <c r="N189" s="114">
        <v>8000</v>
      </c>
      <c r="O189" s="114">
        <v>10.199999999999999</v>
      </c>
      <c r="P189" s="114">
        <v>7.21</v>
      </c>
      <c r="Q189" s="114">
        <v>3.56</v>
      </c>
      <c r="R189" s="114" t="s">
        <v>28</v>
      </c>
      <c r="S189" s="114">
        <v>388</v>
      </c>
      <c r="T189" s="42"/>
      <c r="U189" s="114">
        <v>1800</v>
      </c>
      <c r="V189" s="114">
        <v>2080</v>
      </c>
      <c r="W189" s="114">
        <v>2560</v>
      </c>
      <c r="X189" s="114">
        <v>2560</v>
      </c>
      <c r="Y189" s="114"/>
      <c r="Z189" s="114">
        <v>9000</v>
      </c>
      <c r="AA189" s="114">
        <v>2200</v>
      </c>
      <c r="AB189" s="114">
        <v>12000</v>
      </c>
      <c r="AC189" s="114">
        <v>2250</v>
      </c>
      <c r="AD189" s="114">
        <v>460</v>
      </c>
      <c r="AE189" s="114">
        <v>4000</v>
      </c>
      <c r="AF189" s="114">
        <v>8000</v>
      </c>
      <c r="AG189" s="114">
        <v>10.1</v>
      </c>
      <c r="AH189" s="114">
        <v>4.08</v>
      </c>
      <c r="AI189" s="114">
        <v>4</v>
      </c>
      <c r="AJ189" s="114" t="s">
        <v>29</v>
      </c>
      <c r="AK189" s="114">
        <v>2745</v>
      </c>
    </row>
    <row r="190" spans="1:37">
      <c r="A190" s="87"/>
      <c r="B190" s="114" t="s">
        <v>457</v>
      </c>
      <c r="C190" s="114">
        <v>2000</v>
      </c>
      <c r="D190" s="114">
        <v>2000</v>
      </c>
      <c r="E190" s="114">
        <v>2000</v>
      </c>
      <c r="F190" s="114">
        <v>2000</v>
      </c>
      <c r="G190" s="114"/>
      <c r="H190" s="114">
        <v>8000</v>
      </c>
      <c r="I190" s="114">
        <v>2600</v>
      </c>
      <c r="J190" s="114">
        <v>11500</v>
      </c>
      <c r="K190" s="114">
        <v>2250</v>
      </c>
      <c r="L190" s="114">
        <v>580</v>
      </c>
      <c r="M190" s="114">
        <v>4000</v>
      </c>
      <c r="N190" s="114">
        <v>8000</v>
      </c>
      <c r="O190" s="114">
        <v>10.199999999999999</v>
      </c>
      <c r="P190" s="114">
        <v>7.23</v>
      </c>
      <c r="Q190" s="114">
        <v>3.56</v>
      </c>
      <c r="R190" s="114" t="s">
        <v>28</v>
      </c>
      <c r="S190" s="114">
        <v>387</v>
      </c>
      <c r="T190" s="42"/>
      <c r="U190" s="114">
        <v>2250</v>
      </c>
      <c r="V190" s="114">
        <v>2250</v>
      </c>
      <c r="W190" s="114">
        <v>2250</v>
      </c>
      <c r="X190" s="114">
        <v>2250</v>
      </c>
      <c r="Y190" s="114"/>
      <c r="Z190" s="114">
        <v>9000</v>
      </c>
      <c r="AA190" s="114">
        <v>2200</v>
      </c>
      <c r="AB190" s="114">
        <v>12000</v>
      </c>
      <c r="AC190" s="114">
        <v>2250</v>
      </c>
      <c r="AD190" s="114">
        <v>460</v>
      </c>
      <c r="AE190" s="114">
        <v>4000</v>
      </c>
      <c r="AF190" s="114">
        <v>8000</v>
      </c>
      <c r="AG190" s="114">
        <v>10.1</v>
      </c>
      <c r="AH190" s="114">
        <v>4.05</v>
      </c>
      <c r="AI190" s="114">
        <v>4</v>
      </c>
      <c r="AJ190" s="114" t="s">
        <v>29</v>
      </c>
      <c r="AK190" s="114">
        <v>2765</v>
      </c>
    </row>
    <row r="191" spans="1:37">
      <c r="A191" s="88"/>
      <c r="B191" s="114" t="s">
        <v>458</v>
      </c>
      <c r="C191" s="114">
        <v>1940</v>
      </c>
      <c r="D191" s="114">
        <v>1940</v>
      </c>
      <c r="E191" s="114">
        <v>1940</v>
      </c>
      <c r="F191" s="114">
        <v>2180</v>
      </c>
      <c r="G191" s="114"/>
      <c r="H191" s="114">
        <v>8000</v>
      </c>
      <c r="I191" s="114">
        <v>2600</v>
      </c>
      <c r="J191" s="114">
        <v>11500</v>
      </c>
      <c r="K191" s="114">
        <v>2250</v>
      </c>
      <c r="L191" s="114">
        <v>580</v>
      </c>
      <c r="M191" s="114">
        <v>4000</v>
      </c>
      <c r="N191" s="114">
        <v>8000</v>
      </c>
      <c r="O191" s="114">
        <v>10.199999999999999</v>
      </c>
      <c r="P191" s="114">
        <v>7.25</v>
      </c>
      <c r="Q191" s="114">
        <v>3.56</v>
      </c>
      <c r="R191" s="114" t="s">
        <v>28</v>
      </c>
      <c r="S191" s="114">
        <v>386</v>
      </c>
      <c r="T191" s="42"/>
      <c r="U191" s="114">
        <v>2125</v>
      </c>
      <c r="V191" s="114">
        <v>2125</v>
      </c>
      <c r="W191" s="114">
        <v>2125</v>
      </c>
      <c r="X191" s="114">
        <v>2625</v>
      </c>
      <c r="Y191" s="114"/>
      <c r="Z191" s="114">
        <v>9000</v>
      </c>
      <c r="AA191" s="114">
        <v>2200</v>
      </c>
      <c r="AB191" s="114">
        <v>12000</v>
      </c>
      <c r="AC191" s="114">
        <v>2250</v>
      </c>
      <c r="AD191" s="114">
        <v>460</v>
      </c>
      <c r="AE191" s="114">
        <v>4000</v>
      </c>
      <c r="AF191" s="114">
        <v>8000</v>
      </c>
      <c r="AG191" s="114">
        <v>10.1</v>
      </c>
      <c r="AH191" s="114">
        <v>4.0599999999999996</v>
      </c>
      <c r="AI191" s="114">
        <v>4</v>
      </c>
      <c r="AJ191" s="114" t="s">
        <v>29</v>
      </c>
      <c r="AK191" s="114">
        <v>2759</v>
      </c>
    </row>
    <row r="192" spans="1:37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</row>
    <row r="193" spans="1:37" ht="15.75">
      <c r="A193" s="49" t="s">
        <v>224</v>
      </c>
      <c r="B193" s="49"/>
      <c r="C193" s="50" t="s">
        <v>460</v>
      </c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</row>
    <row r="194" spans="1:37">
      <c r="A194" s="51" t="s">
        <v>462</v>
      </c>
      <c r="B194" s="52" t="s">
        <v>461</v>
      </c>
      <c r="C194" s="61" t="s">
        <v>227</v>
      </c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78"/>
      <c r="U194" s="51" t="s">
        <v>226</v>
      </c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</row>
    <row r="195" spans="1:37" ht="14.25" customHeight="1">
      <c r="A195" s="51"/>
      <c r="B195" s="52"/>
      <c r="C195" s="1" t="s">
        <v>5</v>
      </c>
      <c r="D195" s="1" t="s">
        <v>6</v>
      </c>
      <c r="E195" s="1" t="s">
        <v>7</v>
      </c>
      <c r="F195" s="1" t="s">
        <v>8</v>
      </c>
      <c r="G195" s="1" t="s">
        <v>47</v>
      </c>
      <c r="H195" s="51" t="s">
        <v>228</v>
      </c>
      <c r="I195" s="51"/>
      <c r="J195" s="51"/>
      <c r="K195" s="51" t="s">
        <v>229</v>
      </c>
      <c r="L195" s="51"/>
      <c r="M195" s="51"/>
      <c r="N195" s="1" t="s">
        <v>11</v>
      </c>
      <c r="O195" s="56" t="s">
        <v>12</v>
      </c>
      <c r="P195" s="51" t="s">
        <v>13</v>
      </c>
      <c r="Q195" s="56" t="s">
        <v>14</v>
      </c>
      <c r="R195" s="51" t="s">
        <v>15</v>
      </c>
      <c r="S195" s="51" t="s">
        <v>16</v>
      </c>
      <c r="T195" s="78"/>
      <c r="U195" s="32" t="s">
        <v>5</v>
      </c>
      <c r="V195" s="32" t="s">
        <v>6</v>
      </c>
      <c r="W195" s="32" t="s">
        <v>7</v>
      </c>
      <c r="X195" s="32" t="s">
        <v>8</v>
      </c>
      <c r="Y195" s="1" t="s">
        <v>47</v>
      </c>
      <c r="Z195" s="59" t="s">
        <v>228</v>
      </c>
      <c r="AA195" s="59"/>
      <c r="AB195" s="59"/>
      <c r="AC195" s="59" t="s">
        <v>229</v>
      </c>
      <c r="AD195" s="59"/>
      <c r="AE195" s="59"/>
      <c r="AF195" s="33" t="s">
        <v>17</v>
      </c>
      <c r="AG195" s="60" t="s">
        <v>12</v>
      </c>
      <c r="AH195" s="79" t="s">
        <v>463</v>
      </c>
      <c r="AI195" s="60" t="s">
        <v>464</v>
      </c>
      <c r="AJ195" s="52" t="s">
        <v>465</v>
      </c>
      <c r="AK195" s="52" t="s">
        <v>466</v>
      </c>
    </row>
    <row r="196" spans="1:37">
      <c r="A196" s="1"/>
      <c r="B196" s="30"/>
      <c r="C196" s="1" t="s">
        <v>18</v>
      </c>
      <c r="D196" s="1" t="s">
        <v>30</v>
      </c>
      <c r="E196" s="1" t="s">
        <v>18</v>
      </c>
      <c r="F196" s="1" t="s">
        <v>18</v>
      </c>
      <c r="G196" s="3" t="s">
        <v>18</v>
      </c>
      <c r="H196" s="1" t="s">
        <v>19</v>
      </c>
      <c r="I196" s="1" t="s">
        <v>20</v>
      </c>
      <c r="J196" s="1" t="s">
        <v>21</v>
      </c>
      <c r="K196" s="1" t="s">
        <v>19</v>
      </c>
      <c r="L196" s="1" t="s">
        <v>20</v>
      </c>
      <c r="M196" s="1" t="s">
        <v>21</v>
      </c>
      <c r="N196" s="1" t="s">
        <v>23</v>
      </c>
      <c r="O196" s="57"/>
      <c r="P196" s="51"/>
      <c r="Q196" s="56"/>
      <c r="R196" s="51"/>
      <c r="S196" s="51"/>
      <c r="T196" s="78"/>
      <c r="U196" s="32" t="s">
        <v>18</v>
      </c>
      <c r="V196" s="32" t="s">
        <v>18</v>
      </c>
      <c r="W196" s="32" t="s">
        <v>18</v>
      </c>
      <c r="X196" s="32" t="s">
        <v>18</v>
      </c>
      <c r="Y196" s="3" t="s">
        <v>18</v>
      </c>
      <c r="Z196" s="1" t="s">
        <v>19</v>
      </c>
      <c r="AA196" s="1" t="s">
        <v>20</v>
      </c>
      <c r="AB196" s="1" t="s">
        <v>21</v>
      </c>
      <c r="AC196" s="1" t="s">
        <v>19</v>
      </c>
      <c r="AD196" s="1" t="s">
        <v>20</v>
      </c>
      <c r="AE196" s="1" t="s">
        <v>21</v>
      </c>
      <c r="AF196" s="33" t="s">
        <v>23</v>
      </c>
      <c r="AG196" s="60"/>
      <c r="AH196" s="59"/>
      <c r="AI196" s="60"/>
      <c r="AJ196" s="51"/>
      <c r="AK196" s="51"/>
    </row>
    <row r="197" spans="1:37" ht="15" customHeight="1">
      <c r="A197" s="80" t="s">
        <v>44</v>
      </c>
      <c r="B197" s="126" t="s">
        <v>306</v>
      </c>
      <c r="C197" s="34">
        <v>1500</v>
      </c>
      <c r="D197" s="34">
        <v>5000</v>
      </c>
      <c r="E197" s="34"/>
      <c r="F197" s="34"/>
      <c r="G197" s="34"/>
      <c r="H197" s="34">
        <f>C197+D197+E197+F197</f>
        <v>6500</v>
      </c>
      <c r="I197" s="34">
        <v>2400</v>
      </c>
      <c r="J197" s="34">
        <v>8000</v>
      </c>
      <c r="K197" s="34">
        <v>1950</v>
      </c>
      <c r="L197" s="34">
        <v>500</v>
      </c>
      <c r="M197" s="34">
        <v>3300</v>
      </c>
      <c r="N197" s="81">
        <f t="shared" ref="N197:N260" si="73">H197/K197</f>
        <v>3.3333333333333335</v>
      </c>
      <c r="O197" s="35">
        <f t="shared" ref="O197:O228" si="74">K197/230*1.03</f>
        <v>8.7326086956521731</v>
      </c>
      <c r="P197" s="34">
        <f t="shared" ref="P197:P260" si="75">H197</f>
        <v>6500</v>
      </c>
      <c r="Q197" s="99">
        <v>7</v>
      </c>
      <c r="R197" s="34" t="s">
        <v>25</v>
      </c>
      <c r="S197" s="37">
        <f t="shared" ref="S197:S260" si="76">P197*350/Q197/1000</f>
        <v>325</v>
      </c>
      <c r="U197" s="39">
        <v>2000</v>
      </c>
      <c r="V197" s="39">
        <v>5400</v>
      </c>
      <c r="W197" s="39"/>
      <c r="X197" s="39"/>
      <c r="Y197" s="39"/>
      <c r="Z197" s="39">
        <f>U197+V197+W197+X197</f>
        <v>7400</v>
      </c>
      <c r="AA197" s="34">
        <v>2000</v>
      </c>
      <c r="AB197" s="34">
        <v>8500</v>
      </c>
      <c r="AC197" s="34">
        <v>1950</v>
      </c>
      <c r="AD197" s="34">
        <v>400</v>
      </c>
      <c r="AE197" s="34">
        <v>3300</v>
      </c>
      <c r="AF197" s="36">
        <f t="shared" ref="AF197:AF260" si="77">Z197/AC197</f>
        <v>3.7948717948717947</v>
      </c>
      <c r="AG197" s="40">
        <f>AC197/230</f>
        <v>8.4782608695652169</v>
      </c>
      <c r="AH197" s="98">
        <v>5000</v>
      </c>
      <c r="AI197" s="36">
        <v>4.0999999999999996</v>
      </c>
      <c r="AJ197" s="40" t="s">
        <v>26</v>
      </c>
      <c r="AK197" s="37">
        <f t="shared" ref="AK197:AK260" si="78">AH197*1400/AI197/1000</f>
        <v>1707.3170731707319</v>
      </c>
    </row>
    <row r="198" spans="1:37">
      <c r="A198" s="47"/>
      <c r="B198" s="126" t="s">
        <v>266</v>
      </c>
      <c r="C198" s="34">
        <v>2100</v>
      </c>
      <c r="D198" s="34">
        <v>3500</v>
      </c>
      <c r="E198" s="34"/>
      <c r="F198" s="34"/>
      <c r="G198" s="34"/>
      <c r="H198" s="34">
        <f>C198+D198+E198+F198</f>
        <v>5600</v>
      </c>
      <c r="I198" s="34">
        <v>2200</v>
      </c>
      <c r="J198" s="34">
        <v>7000</v>
      </c>
      <c r="K198" s="34">
        <v>1750</v>
      </c>
      <c r="L198" s="34">
        <v>500</v>
      </c>
      <c r="M198" s="34">
        <v>2700</v>
      </c>
      <c r="N198" s="81">
        <f t="shared" si="73"/>
        <v>3.2</v>
      </c>
      <c r="O198" s="35">
        <f t="shared" si="74"/>
        <v>7.8369565217391308</v>
      </c>
      <c r="P198" s="34">
        <f t="shared" si="75"/>
        <v>5600</v>
      </c>
      <c r="Q198" s="99">
        <v>7</v>
      </c>
      <c r="R198" s="34" t="s">
        <v>25</v>
      </c>
      <c r="S198" s="37">
        <f t="shared" si="76"/>
        <v>280</v>
      </c>
      <c r="U198" s="39">
        <v>2600</v>
      </c>
      <c r="V198" s="39">
        <v>3700</v>
      </c>
      <c r="W198" s="39"/>
      <c r="X198" s="39"/>
      <c r="Y198" s="39"/>
      <c r="Z198" s="39">
        <f t="shared" ref="Z198:Z251" si="79">U198+V198+W198+X198</f>
        <v>6300</v>
      </c>
      <c r="AA198" s="34">
        <v>1800</v>
      </c>
      <c r="AB198" s="34">
        <v>7200</v>
      </c>
      <c r="AC198" s="34">
        <v>1850</v>
      </c>
      <c r="AD198" s="34">
        <v>400</v>
      </c>
      <c r="AE198" s="34">
        <v>3100</v>
      </c>
      <c r="AF198" s="36">
        <f t="shared" si="77"/>
        <v>3.4054054054054053</v>
      </c>
      <c r="AG198" s="40">
        <f>AC198/230</f>
        <v>8.0434782608695645</v>
      </c>
      <c r="AH198" s="98">
        <v>5000</v>
      </c>
      <c r="AI198" s="36">
        <v>4.0999999999999996</v>
      </c>
      <c r="AJ198" s="40" t="s">
        <v>26</v>
      </c>
      <c r="AK198" s="37">
        <f t="shared" si="78"/>
        <v>1707.3170731707319</v>
      </c>
    </row>
    <row r="199" spans="1:37">
      <c r="A199" s="47"/>
      <c r="B199" s="34" t="s">
        <v>307</v>
      </c>
      <c r="C199" s="34">
        <v>2100</v>
      </c>
      <c r="D199" s="34">
        <v>4800</v>
      </c>
      <c r="E199" s="34"/>
      <c r="F199" s="34"/>
      <c r="G199" s="34"/>
      <c r="H199" s="34">
        <f t="shared" ref="H199:H224" si="80">C199+D199+E199+F199</f>
        <v>6900</v>
      </c>
      <c r="I199" s="34">
        <v>2400</v>
      </c>
      <c r="J199" s="34">
        <v>8000</v>
      </c>
      <c r="K199" s="34">
        <v>1950</v>
      </c>
      <c r="L199" s="34">
        <v>500</v>
      </c>
      <c r="M199" s="34">
        <v>3300</v>
      </c>
      <c r="N199" s="81">
        <f t="shared" si="73"/>
        <v>3.5384615384615383</v>
      </c>
      <c r="O199" s="35">
        <f t="shared" si="74"/>
        <v>8.7326086956521731</v>
      </c>
      <c r="P199" s="34">
        <f t="shared" si="75"/>
        <v>6900</v>
      </c>
      <c r="Q199" s="99">
        <v>7</v>
      </c>
      <c r="R199" s="34" t="s">
        <v>25</v>
      </c>
      <c r="S199" s="37">
        <f t="shared" si="76"/>
        <v>345</v>
      </c>
      <c r="U199" s="39">
        <v>2600</v>
      </c>
      <c r="V199" s="39">
        <v>5400</v>
      </c>
      <c r="W199" s="39"/>
      <c r="X199" s="39"/>
      <c r="Y199" s="39"/>
      <c r="Z199" s="39">
        <f t="shared" si="79"/>
        <v>8000</v>
      </c>
      <c r="AA199" s="34">
        <v>2000</v>
      </c>
      <c r="AB199" s="34">
        <v>8500</v>
      </c>
      <c r="AC199" s="34">
        <v>1950</v>
      </c>
      <c r="AD199" s="34">
        <v>400</v>
      </c>
      <c r="AE199" s="34">
        <v>3300</v>
      </c>
      <c r="AF199" s="36">
        <f t="shared" si="77"/>
        <v>4.1025641025641022</v>
      </c>
      <c r="AG199" s="40">
        <f t="shared" ref="AG199:AG205" si="81">AC199/230</f>
        <v>8.4782608695652169</v>
      </c>
      <c r="AH199" s="98">
        <v>5600</v>
      </c>
      <c r="AI199" s="36">
        <v>4.0999999999999996</v>
      </c>
      <c r="AJ199" s="40" t="s">
        <v>26</v>
      </c>
      <c r="AK199" s="37">
        <f t="shared" si="78"/>
        <v>1912.1951219512196</v>
      </c>
    </row>
    <row r="200" spans="1:37">
      <c r="A200" s="47"/>
      <c r="B200" s="126" t="s">
        <v>244</v>
      </c>
      <c r="C200" s="34">
        <v>2600</v>
      </c>
      <c r="D200" s="34">
        <v>2600</v>
      </c>
      <c r="E200" s="34"/>
      <c r="F200" s="34"/>
      <c r="G200" s="34"/>
      <c r="H200" s="34">
        <f t="shared" si="80"/>
        <v>5200</v>
      </c>
      <c r="I200" s="34">
        <v>2200</v>
      </c>
      <c r="J200" s="34">
        <v>7000</v>
      </c>
      <c r="K200" s="34">
        <v>1680</v>
      </c>
      <c r="L200" s="34">
        <v>500</v>
      </c>
      <c r="M200" s="34">
        <v>3000</v>
      </c>
      <c r="N200" s="81">
        <f t="shared" si="73"/>
        <v>3.0952380952380953</v>
      </c>
      <c r="O200" s="35">
        <f t="shared" si="74"/>
        <v>7.5234782608695649</v>
      </c>
      <c r="P200" s="34">
        <f t="shared" si="75"/>
        <v>5200</v>
      </c>
      <c r="Q200" s="99">
        <v>6.9</v>
      </c>
      <c r="R200" s="34" t="s">
        <v>25</v>
      </c>
      <c r="S200" s="37">
        <f t="shared" si="76"/>
        <v>263.768115942029</v>
      </c>
      <c r="U200" s="39">
        <v>3000</v>
      </c>
      <c r="V200" s="39">
        <v>3000</v>
      </c>
      <c r="W200" s="39"/>
      <c r="X200" s="39"/>
      <c r="Y200" s="39"/>
      <c r="Z200" s="39">
        <f t="shared" si="79"/>
        <v>6000</v>
      </c>
      <c r="AA200" s="34">
        <v>1800</v>
      </c>
      <c r="AB200" s="34">
        <v>7200</v>
      </c>
      <c r="AC200" s="34">
        <v>1680</v>
      </c>
      <c r="AD200" s="34">
        <v>400</v>
      </c>
      <c r="AE200" s="34">
        <v>3200</v>
      </c>
      <c r="AF200" s="36">
        <f t="shared" si="77"/>
        <v>3.5714285714285716</v>
      </c>
      <c r="AG200" s="40">
        <f t="shared" si="81"/>
        <v>7.3043478260869561</v>
      </c>
      <c r="AH200" s="98">
        <v>5000</v>
      </c>
      <c r="AI200" s="36">
        <v>4.0999999999999996</v>
      </c>
      <c r="AJ200" s="40" t="s">
        <v>26</v>
      </c>
      <c r="AK200" s="37">
        <f t="shared" si="78"/>
        <v>1707.3170731707319</v>
      </c>
    </row>
    <row r="201" spans="1:37">
      <c r="A201" s="47"/>
      <c r="B201" s="126" t="s">
        <v>267</v>
      </c>
      <c r="C201" s="34">
        <v>2600</v>
      </c>
      <c r="D201" s="34">
        <v>3500</v>
      </c>
      <c r="E201" s="34"/>
      <c r="F201" s="34"/>
      <c r="G201" s="34"/>
      <c r="H201" s="34">
        <f t="shared" si="80"/>
        <v>6100</v>
      </c>
      <c r="I201" s="34">
        <v>2200</v>
      </c>
      <c r="J201" s="34">
        <v>7200</v>
      </c>
      <c r="K201" s="34">
        <v>1850</v>
      </c>
      <c r="L201" s="34">
        <v>500</v>
      </c>
      <c r="M201" s="34">
        <v>3100</v>
      </c>
      <c r="N201" s="81">
        <f t="shared" si="73"/>
        <v>3.2972972972972974</v>
      </c>
      <c r="O201" s="35">
        <f t="shared" si="74"/>
        <v>8.284782608695652</v>
      </c>
      <c r="P201" s="34">
        <f t="shared" si="75"/>
        <v>6100</v>
      </c>
      <c r="Q201" s="99">
        <v>6.95</v>
      </c>
      <c r="R201" s="34" t="s">
        <v>25</v>
      </c>
      <c r="S201" s="37">
        <f t="shared" si="76"/>
        <v>307.19424460431657</v>
      </c>
      <c r="U201" s="39">
        <v>3000</v>
      </c>
      <c r="V201" s="39">
        <v>3700</v>
      </c>
      <c r="W201" s="39"/>
      <c r="X201" s="39"/>
      <c r="Y201" s="39"/>
      <c r="Z201" s="39">
        <f t="shared" si="79"/>
        <v>6700</v>
      </c>
      <c r="AA201" s="34">
        <v>1800</v>
      </c>
      <c r="AB201" s="34">
        <v>7500</v>
      </c>
      <c r="AC201" s="34">
        <v>1850</v>
      </c>
      <c r="AD201" s="34">
        <v>400</v>
      </c>
      <c r="AE201" s="34">
        <v>3300</v>
      </c>
      <c r="AF201" s="36">
        <f t="shared" si="77"/>
        <v>3.6216216216216215</v>
      </c>
      <c r="AG201" s="40">
        <f t="shared" si="81"/>
        <v>8.0434782608695645</v>
      </c>
      <c r="AH201" s="98">
        <v>5000</v>
      </c>
      <c r="AI201" s="36">
        <v>4.0999999999999996</v>
      </c>
      <c r="AJ201" s="40" t="s">
        <v>26</v>
      </c>
      <c r="AK201" s="37">
        <f t="shared" si="78"/>
        <v>1707.3170731707319</v>
      </c>
    </row>
    <row r="202" spans="1:37">
      <c r="A202" s="47"/>
      <c r="B202" s="126" t="s">
        <v>308</v>
      </c>
      <c r="C202" s="34">
        <v>2600</v>
      </c>
      <c r="D202" s="34">
        <v>4800</v>
      </c>
      <c r="E202" s="34"/>
      <c r="F202" s="34"/>
      <c r="G202" s="34"/>
      <c r="H202" s="34">
        <f t="shared" si="80"/>
        <v>7400</v>
      </c>
      <c r="I202" s="34">
        <v>2400</v>
      </c>
      <c r="J202" s="34">
        <v>9000</v>
      </c>
      <c r="K202" s="34">
        <v>2100</v>
      </c>
      <c r="L202" s="34">
        <v>500</v>
      </c>
      <c r="M202" s="34">
        <v>3500</v>
      </c>
      <c r="N202" s="81">
        <f t="shared" si="73"/>
        <v>3.5238095238095237</v>
      </c>
      <c r="O202" s="35">
        <f t="shared" si="74"/>
        <v>9.4043478260869566</v>
      </c>
      <c r="P202" s="34">
        <f t="shared" si="75"/>
        <v>7400</v>
      </c>
      <c r="Q202" s="99">
        <v>7.05</v>
      </c>
      <c r="R202" s="34" t="s">
        <v>25</v>
      </c>
      <c r="S202" s="37">
        <f t="shared" si="76"/>
        <v>367.3758865248227</v>
      </c>
      <c r="U202" s="39">
        <v>3000</v>
      </c>
      <c r="V202" s="39">
        <v>5500</v>
      </c>
      <c r="W202" s="39"/>
      <c r="X202" s="39"/>
      <c r="Y202" s="39"/>
      <c r="Z202" s="39">
        <f t="shared" si="79"/>
        <v>8500</v>
      </c>
      <c r="AA202" s="34">
        <v>2000</v>
      </c>
      <c r="AB202" s="34">
        <v>9500</v>
      </c>
      <c r="AC202" s="34">
        <v>2100</v>
      </c>
      <c r="AD202" s="34">
        <v>400</v>
      </c>
      <c r="AE202" s="34">
        <v>3500</v>
      </c>
      <c r="AF202" s="36">
        <f t="shared" si="77"/>
        <v>4.0476190476190474</v>
      </c>
      <c r="AG202" s="40">
        <f t="shared" si="81"/>
        <v>9.1304347826086953</v>
      </c>
      <c r="AH202" s="98">
        <v>5600</v>
      </c>
      <c r="AI202" s="36">
        <v>4.0999999999999996</v>
      </c>
      <c r="AJ202" s="40" t="s">
        <v>26</v>
      </c>
      <c r="AK202" s="37">
        <f t="shared" si="78"/>
        <v>1912.1951219512196</v>
      </c>
    </row>
    <row r="203" spans="1:37">
      <c r="A203" s="47"/>
      <c r="B203" s="126" t="s">
        <v>268</v>
      </c>
      <c r="C203" s="34">
        <v>3500</v>
      </c>
      <c r="D203" s="34">
        <v>3500</v>
      </c>
      <c r="E203" s="34"/>
      <c r="F203" s="34"/>
      <c r="G203" s="34"/>
      <c r="H203" s="34">
        <f t="shared" si="80"/>
        <v>7000</v>
      </c>
      <c r="I203" s="34">
        <v>2200</v>
      </c>
      <c r="J203" s="34">
        <v>8000</v>
      </c>
      <c r="K203" s="34">
        <v>2200</v>
      </c>
      <c r="L203" s="34">
        <v>500</v>
      </c>
      <c r="M203" s="34">
        <v>3100</v>
      </c>
      <c r="N203" s="81">
        <f t="shared" si="73"/>
        <v>3.1818181818181817</v>
      </c>
      <c r="O203" s="35">
        <f t="shared" si="74"/>
        <v>9.8521739130434778</v>
      </c>
      <c r="P203" s="34">
        <f t="shared" si="75"/>
        <v>7000</v>
      </c>
      <c r="Q203" s="99">
        <v>7</v>
      </c>
      <c r="R203" s="34" t="s">
        <v>25</v>
      </c>
      <c r="S203" s="37">
        <f t="shared" si="76"/>
        <v>350</v>
      </c>
      <c r="U203" s="39">
        <v>3700</v>
      </c>
      <c r="V203" s="39">
        <v>3700</v>
      </c>
      <c r="W203" s="39"/>
      <c r="X203" s="39"/>
      <c r="Y203" s="39"/>
      <c r="Z203" s="39">
        <f t="shared" si="79"/>
        <v>7400</v>
      </c>
      <c r="AA203" s="34">
        <v>1800</v>
      </c>
      <c r="AB203" s="34">
        <v>8700</v>
      </c>
      <c r="AC203" s="34">
        <v>2050</v>
      </c>
      <c r="AD203" s="34">
        <v>400</v>
      </c>
      <c r="AE203" s="34">
        <v>3300</v>
      </c>
      <c r="AF203" s="36">
        <f t="shared" si="77"/>
        <v>3.6097560975609757</v>
      </c>
      <c r="AG203" s="40">
        <f t="shared" si="81"/>
        <v>8.9130434782608692</v>
      </c>
      <c r="AH203" s="98">
        <v>5600</v>
      </c>
      <c r="AI203" s="36">
        <v>4.0999999999999996</v>
      </c>
      <c r="AJ203" s="40" t="s">
        <v>26</v>
      </c>
      <c r="AK203" s="37">
        <f t="shared" si="78"/>
        <v>1912.1951219512196</v>
      </c>
    </row>
    <row r="204" spans="1:37">
      <c r="A204" s="47"/>
      <c r="B204" s="126" t="s">
        <v>309</v>
      </c>
      <c r="C204" s="34">
        <v>3200</v>
      </c>
      <c r="D204" s="34">
        <v>4800</v>
      </c>
      <c r="E204" s="34"/>
      <c r="F204" s="34"/>
      <c r="G204" s="34"/>
      <c r="H204" s="34">
        <f t="shared" si="80"/>
        <v>8000</v>
      </c>
      <c r="I204" s="34">
        <v>2200</v>
      </c>
      <c r="J204" s="34">
        <v>9500</v>
      </c>
      <c r="K204" s="34">
        <v>2400</v>
      </c>
      <c r="L204" s="34">
        <v>500</v>
      </c>
      <c r="M204" s="34">
        <v>3500</v>
      </c>
      <c r="N204" s="81">
        <f t="shared" si="73"/>
        <v>3.3333333333333335</v>
      </c>
      <c r="O204" s="35">
        <f t="shared" si="74"/>
        <v>10.747826086956522</v>
      </c>
      <c r="P204" s="34">
        <f t="shared" si="75"/>
        <v>8000</v>
      </c>
      <c r="Q204" s="99">
        <v>7.1</v>
      </c>
      <c r="R204" s="34" t="s">
        <v>25</v>
      </c>
      <c r="S204" s="37">
        <f t="shared" si="76"/>
        <v>394.36619718309856</v>
      </c>
      <c r="U204" s="39">
        <v>3619.5652173913045</v>
      </c>
      <c r="V204" s="39">
        <v>5380.4347826086951</v>
      </c>
      <c r="W204" s="39"/>
      <c r="X204" s="39"/>
      <c r="Y204" s="39"/>
      <c r="Z204" s="39">
        <f t="shared" si="79"/>
        <v>9000</v>
      </c>
      <c r="AA204" s="34">
        <v>2000</v>
      </c>
      <c r="AB204" s="34">
        <v>9700</v>
      </c>
      <c r="AC204" s="34">
        <v>2110</v>
      </c>
      <c r="AD204" s="34">
        <v>400</v>
      </c>
      <c r="AE204" s="34">
        <v>3600</v>
      </c>
      <c r="AF204" s="36">
        <f t="shared" si="77"/>
        <v>4.2654028436018958</v>
      </c>
      <c r="AG204" s="40">
        <f t="shared" si="81"/>
        <v>9.1739130434782616</v>
      </c>
      <c r="AH204" s="98">
        <v>5600</v>
      </c>
      <c r="AI204" s="36">
        <v>4.0999999999999996</v>
      </c>
      <c r="AJ204" s="40" t="s">
        <v>26</v>
      </c>
      <c r="AK204" s="37">
        <f t="shared" si="78"/>
        <v>1912.1951219512196</v>
      </c>
    </row>
    <row r="205" spans="1:37">
      <c r="A205" s="47"/>
      <c r="B205" s="34" t="s">
        <v>316</v>
      </c>
      <c r="C205" s="34">
        <v>4000</v>
      </c>
      <c r="D205" s="34">
        <v>4000</v>
      </c>
      <c r="E205" s="34"/>
      <c r="F205" s="34"/>
      <c r="G205" s="34"/>
      <c r="H205" s="34">
        <f t="shared" si="80"/>
        <v>8000</v>
      </c>
      <c r="I205" s="34">
        <v>2300</v>
      </c>
      <c r="J205" s="34">
        <v>10500</v>
      </c>
      <c r="K205" s="34">
        <v>2300</v>
      </c>
      <c r="L205" s="34">
        <v>500</v>
      </c>
      <c r="M205" s="34">
        <v>3800</v>
      </c>
      <c r="N205" s="81">
        <f t="shared" si="73"/>
        <v>3.4782608695652173</v>
      </c>
      <c r="O205" s="35">
        <f t="shared" si="74"/>
        <v>10.3</v>
      </c>
      <c r="P205" s="34">
        <f t="shared" si="75"/>
        <v>8000</v>
      </c>
      <c r="Q205" s="99">
        <v>7.25</v>
      </c>
      <c r="R205" s="34" t="s">
        <v>25</v>
      </c>
      <c r="S205" s="37">
        <f t="shared" si="76"/>
        <v>386.20689655172413</v>
      </c>
      <c r="U205" s="39">
        <v>4500</v>
      </c>
      <c r="V205" s="39">
        <v>4500</v>
      </c>
      <c r="W205" s="39"/>
      <c r="X205" s="39"/>
      <c r="Y205" s="39"/>
      <c r="Z205" s="39">
        <f t="shared" si="79"/>
        <v>9000</v>
      </c>
      <c r="AA205" s="34">
        <v>2000</v>
      </c>
      <c r="AB205" s="34">
        <v>11000</v>
      </c>
      <c r="AC205" s="34">
        <v>2200</v>
      </c>
      <c r="AD205" s="34">
        <v>420</v>
      </c>
      <c r="AE205" s="34">
        <v>3950</v>
      </c>
      <c r="AF205" s="36">
        <f t="shared" si="77"/>
        <v>4.0909090909090908</v>
      </c>
      <c r="AG205" s="40">
        <f t="shared" si="81"/>
        <v>9.5652173913043477</v>
      </c>
      <c r="AH205" s="98">
        <v>5600</v>
      </c>
      <c r="AI205" s="36">
        <v>4.0999999999999996</v>
      </c>
      <c r="AJ205" s="40" t="s">
        <v>26</v>
      </c>
      <c r="AK205" s="37">
        <f t="shared" si="78"/>
        <v>1912.1951219512196</v>
      </c>
    </row>
    <row r="206" spans="1:37">
      <c r="A206" s="47"/>
      <c r="B206" s="34" t="s">
        <v>271</v>
      </c>
      <c r="C206" s="34">
        <v>1500</v>
      </c>
      <c r="D206" s="34">
        <v>1500</v>
      </c>
      <c r="E206" s="34">
        <v>3500</v>
      </c>
      <c r="F206" s="34"/>
      <c r="G206" s="34"/>
      <c r="H206" s="34">
        <f t="shared" si="80"/>
        <v>6500</v>
      </c>
      <c r="I206" s="34">
        <v>2400</v>
      </c>
      <c r="J206" s="34">
        <v>8000</v>
      </c>
      <c r="K206" s="34">
        <v>1950</v>
      </c>
      <c r="L206" s="34">
        <v>500</v>
      </c>
      <c r="M206" s="34">
        <v>3300</v>
      </c>
      <c r="N206" s="81">
        <f t="shared" si="73"/>
        <v>3.3333333333333335</v>
      </c>
      <c r="O206" s="35">
        <f t="shared" si="74"/>
        <v>8.7326086956521731</v>
      </c>
      <c r="P206" s="34">
        <f t="shared" si="75"/>
        <v>6500</v>
      </c>
      <c r="Q206" s="99">
        <v>7.35</v>
      </c>
      <c r="R206" s="34" t="s">
        <v>25</v>
      </c>
      <c r="S206" s="37">
        <f t="shared" si="76"/>
        <v>309.52380952380952</v>
      </c>
      <c r="U206" s="39">
        <v>2000</v>
      </c>
      <c r="V206" s="39">
        <v>2000</v>
      </c>
      <c r="W206" s="39">
        <v>3400</v>
      </c>
      <c r="X206" s="39"/>
      <c r="Y206" s="39"/>
      <c r="Z206" s="39">
        <f t="shared" si="79"/>
        <v>7400</v>
      </c>
      <c r="AA206" s="34">
        <v>2000</v>
      </c>
      <c r="AB206" s="34">
        <v>8500</v>
      </c>
      <c r="AC206" s="34">
        <v>2000</v>
      </c>
      <c r="AD206" s="34">
        <v>400</v>
      </c>
      <c r="AE206" s="34">
        <v>3100</v>
      </c>
      <c r="AF206" s="36">
        <f t="shared" si="77"/>
        <v>3.7</v>
      </c>
      <c r="AG206" s="40">
        <f>AC206/230</f>
        <v>8.695652173913043</v>
      </c>
      <c r="AH206" s="98">
        <v>5000</v>
      </c>
      <c r="AI206" s="36">
        <v>4.2</v>
      </c>
      <c r="AJ206" s="40" t="s">
        <v>26</v>
      </c>
      <c r="AK206" s="37">
        <f t="shared" si="78"/>
        <v>1666.6666666666665</v>
      </c>
    </row>
    <row r="207" spans="1:37">
      <c r="A207" s="47"/>
      <c r="B207" s="34" t="s">
        <v>310</v>
      </c>
      <c r="C207" s="34">
        <v>1500</v>
      </c>
      <c r="D207" s="34">
        <v>1500</v>
      </c>
      <c r="E207" s="34">
        <v>5000</v>
      </c>
      <c r="F207" s="34"/>
      <c r="G207" s="34"/>
      <c r="H207" s="34">
        <f t="shared" si="80"/>
        <v>8000</v>
      </c>
      <c r="I207" s="34">
        <v>2200</v>
      </c>
      <c r="J207" s="34">
        <v>9500</v>
      </c>
      <c r="K207" s="34">
        <v>2250</v>
      </c>
      <c r="L207" s="34">
        <v>500</v>
      </c>
      <c r="M207" s="34">
        <v>3500</v>
      </c>
      <c r="N207" s="81">
        <f t="shared" si="73"/>
        <v>3.5555555555555554</v>
      </c>
      <c r="O207" s="35">
        <f t="shared" si="74"/>
        <v>10.07608695652174</v>
      </c>
      <c r="P207" s="34">
        <f t="shared" si="75"/>
        <v>8000</v>
      </c>
      <c r="Q207" s="99">
        <v>7</v>
      </c>
      <c r="R207" s="34" t="s">
        <v>25</v>
      </c>
      <c r="S207" s="37">
        <f t="shared" si="76"/>
        <v>400</v>
      </c>
      <c r="U207" s="39">
        <v>2000</v>
      </c>
      <c r="V207" s="39">
        <v>2000</v>
      </c>
      <c r="W207" s="39">
        <v>5000</v>
      </c>
      <c r="X207" s="39"/>
      <c r="Y207" s="39"/>
      <c r="Z207" s="39">
        <f t="shared" si="79"/>
        <v>9000</v>
      </c>
      <c r="AA207" s="34">
        <v>2000</v>
      </c>
      <c r="AB207" s="34">
        <v>9700</v>
      </c>
      <c r="AC207" s="34">
        <v>2350</v>
      </c>
      <c r="AD207" s="34">
        <v>400</v>
      </c>
      <c r="AE207" s="34">
        <v>3300</v>
      </c>
      <c r="AF207" s="36">
        <f t="shared" si="77"/>
        <v>3.8297872340425534</v>
      </c>
      <c r="AG207" s="40">
        <f t="shared" ref="AG207:AG209" si="82">AC207/230</f>
        <v>10.217391304347826</v>
      </c>
      <c r="AH207" s="98">
        <v>5600</v>
      </c>
      <c r="AI207" s="36">
        <v>4.2</v>
      </c>
      <c r="AJ207" s="40" t="s">
        <v>26</v>
      </c>
      <c r="AK207" s="37">
        <f t="shared" si="78"/>
        <v>1866.6666666666665</v>
      </c>
    </row>
    <row r="208" spans="1:37">
      <c r="A208" s="47"/>
      <c r="B208" s="34" t="s">
        <v>269</v>
      </c>
      <c r="C208" s="34">
        <v>1500</v>
      </c>
      <c r="D208" s="34">
        <v>2000</v>
      </c>
      <c r="E208" s="34">
        <v>3500</v>
      </c>
      <c r="F208" s="34"/>
      <c r="G208" s="34"/>
      <c r="H208" s="34">
        <f t="shared" si="80"/>
        <v>7000</v>
      </c>
      <c r="I208" s="34">
        <v>2200</v>
      </c>
      <c r="J208" s="34">
        <v>8000</v>
      </c>
      <c r="K208" s="34">
        <v>2050</v>
      </c>
      <c r="L208" s="34">
        <v>500</v>
      </c>
      <c r="M208" s="34">
        <v>3100</v>
      </c>
      <c r="N208" s="81">
        <f t="shared" si="73"/>
        <v>3.4146341463414633</v>
      </c>
      <c r="O208" s="35">
        <f>K208/230*1.03</f>
        <v>9.1804347826086961</v>
      </c>
      <c r="P208" s="34">
        <f t="shared" si="75"/>
        <v>7000</v>
      </c>
      <c r="Q208" s="99">
        <v>7</v>
      </c>
      <c r="R208" s="34" t="s">
        <v>25</v>
      </c>
      <c r="S208" s="37">
        <f t="shared" si="76"/>
        <v>350</v>
      </c>
      <c r="U208" s="39">
        <v>2000</v>
      </c>
      <c r="V208" s="39">
        <v>2500</v>
      </c>
      <c r="W208" s="39">
        <v>2900</v>
      </c>
      <c r="X208" s="39"/>
      <c r="Y208" s="39"/>
      <c r="Z208" s="39">
        <f t="shared" si="79"/>
        <v>7400</v>
      </c>
      <c r="AA208" s="34">
        <v>1800</v>
      </c>
      <c r="AB208" s="34">
        <v>8700</v>
      </c>
      <c r="AC208" s="34">
        <v>2000</v>
      </c>
      <c r="AD208" s="34">
        <v>400</v>
      </c>
      <c r="AE208" s="34">
        <v>3200</v>
      </c>
      <c r="AF208" s="36">
        <f t="shared" si="77"/>
        <v>3.7</v>
      </c>
      <c r="AG208" s="40">
        <f t="shared" si="82"/>
        <v>8.695652173913043</v>
      </c>
      <c r="AH208" s="98">
        <v>5600</v>
      </c>
      <c r="AI208" s="36">
        <v>4.2</v>
      </c>
      <c r="AJ208" s="40" t="s">
        <v>26</v>
      </c>
      <c r="AK208" s="37">
        <f t="shared" si="78"/>
        <v>1866.6666666666665</v>
      </c>
    </row>
    <row r="209" spans="1:37">
      <c r="A209" s="47"/>
      <c r="B209" s="34" t="s">
        <v>311</v>
      </c>
      <c r="C209" s="34">
        <v>1400</v>
      </c>
      <c r="D209" s="34">
        <v>1800</v>
      </c>
      <c r="E209" s="34">
        <v>4800</v>
      </c>
      <c r="F209" s="34"/>
      <c r="G209" s="34"/>
      <c r="H209" s="34">
        <f t="shared" si="80"/>
        <v>8000</v>
      </c>
      <c r="I209" s="34">
        <v>2200</v>
      </c>
      <c r="J209" s="34">
        <v>9500</v>
      </c>
      <c r="K209" s="34">
        <v>2250</v>
      </c>
      <c r="L209" s="34">
        <v>500</v>
      </c>
      <c r="M209" s="34">
        <v>3500</v>
      </c>
      <c r="N209" s="81">
        <f t="shared" si="73"/>
        <v>3.5555555555555554</v>
      </c>
      <c r="O209" s="35">
        <f t="shared" si="74"/>
        <v>10.07608695652174</v>
      </c>
      <c r="P209" s="34">
        <f t="shared" si="75"/>
        <v>8000</v>
      </c>
      <c r="Q209" s="99">
        <v>7</v>
      </c>
      <c r="R209" s="34" t="s">
        <v>25</v>
      </c>
      <c r="S209" s="37">
        <f t="shared" si="76"/>
        <v>400</v>
      </c>
      <c r="U209" s="39">
        <v>1800</v>
      </c>
      <c r="V209" s="39">
        <v>2300</v>
      </c>
      <c r="W209" s="39">
        <v>4900</v>
      </c>
      <c r="X209" s="39"/>
      <c r="Y209" s="39"/>
      <c r="Z209" s="39">
        <f t="shared" si="79"/>
        <v>9000</v>
      </c>
      <c r="AA209" s="34">
        <v>2000</v>
      </c>
      <c r="AB209" s="34">
        <v>9700</v>
      </c>
      <c r="AC209" s="34">
        <v>2340</v>
      </c>
      <c r="AD209" s="34">
        <v>400</v>
      </c>
      <c r="AE209" s="34">
        <v>3300</v>
      </c>
      <c r="AF209" s="36">
        <f t="shared" si="77"/>
        <v>3.8461538461538463</v>
      </c>
      <c r="AG209" s="40">
        <f t="shared" si="82"/>
        <v>10.173913043478262</v>
      </c>
      <c r="AH209" s="98">
        <v>5600</v>
      </c>
      <c r="AI209" s="36">
        <v>4.2</v>
      </c>
      <c r="AJ209" s="40" t="s">
        <v>26</v>
      </c>
      <c r="AK209" s="37">
        <f t="shared" si="78"/>
        <v>1866.6666666666665</v>
      </c>
    </row>
    <row r="210" spans="1:37">
      <c r="A210" s="47"/>
      <c r="B210" s="34" t="s">
        <v>247</v>
      </c>
      <c r="C210" s="34">
        <v>1500</v>
      </c>
      <c r="D210" s="34">
        <v>2500</v>
      </c>
      <c r="E210" s="34">
        <v>2500</v>
      </c>
      <c r="F210" s="34"/>
      <c r="G210" s="34"/>
      <c r="H210" s="34">
        <f t="shared" si="80"/>
        <v>6500</v>
      </c>
      <c r="I210" s="34">
        <v>2400</v>
      </c>
      <c r="J210" s="34">
        <v>8000</v>
      </c>
      <c r="K210" s="34">
        <v>1950</v>
      </c>
      <c r="L210" s="34">
        <v>500</v>
      </c>
      <c r="M210" s="34">
        <v>3300</v>
      </c>
      <c r="N210" s="81">
        <f t="shared" si="73"/>
        <v>3.3333333333333335</v>
      </c>
      <c r="O210" s="35">
        <f t="shared" si="74"/>
        <v>8.7326086956521731</v>
      </c>
      <c r="P210" s="34">
        <f t="shared" si="75"/>
        <v>6500</v>
      </c>
      <c r="Q210" s="99">
        <v>7</v>
      </c>
      <c r="R210" s="34" t="s">
        <v>25</v>
      </c>
      <c r="S210" s="37">
        <f t="shared" si="76"/>
        <v>325</v>
      </c>
      <c r="U210" s="39">
        <v>2000</v>
      </c>
      <c r="V210" s="39">
        <v>2700</v>
      </c>
      <c r="W210" s="39">
        <v>2700</v>
      </c>
      <c r="X210" s="39"/>
      <c r="Y210" s="39"/>
      <c r="Z210" s="39">
        <f t="shared" si="79"/>
        <v>7400</v>
      </c>
      <c r="AA210" s="34">
        <v>2000</v>
      </c>
      <c r="AB210" s="34">
        <v>8500</v>
      </c>
      <c r="AC210" s="34">
        <v>1930</v>
      </c>
      <c r="AD210" s="34">
        <v>400</v>
      </c>
      <c r="AE210" s="34">
        <v>3100</v>
      </c>
      <c r="AF210" s="36">
        <f t="shared" si="77"/>
        <v>3.8341968911917097</v>
      </c>
      <c r="AG210" s="40">
        <f>AC210/230</f>
        <v>8.3913043478260878</v>
      </c>
      <c r="AH210" s="98">
        <v>5000</v>
      </c>
      <c r="AI210" s="36">
        <v>4.2</v>
      </c>
      <c r="AJ210" s="40" t="s">
        <v>26</v>
      </c>
      <c r="AK210" s="37">
        <f t="shared" si="78"/>
        <v>1666.6666666666665</v>
      </c>
    </row>
    <row r="211" spans="1:37">
      <c r="A211" s="47"/>
      <c r="B211" s="34" t="s">
        <v>272</v>
      </c>
      <c r="C211" s="34">
        <v>1500</v>
      </c>
      <c r="D211" s="34">
        <v>2500</v>
      </c>
      <c r="E211" s="34">
        <v>3400</v>
      </c>
      <c r="F211" s="34"/>
      <c r="G211" s="34"/>
      <c r="H211" s="34">
        <f t="shared" si="80"/>
        <v>7400</v>
      </c>
      <c r="I211" s="34">
        <v>2400</v>
      </c>
      <c r="J211" s="34">
        <v>9000</v>
      </c>
      <c r="K211" s="34">
        <v>2130</v>
      </c>
      <c r="L211" s="34">
        <v>540</v>
      </c>
      <c r="M211" s="34">
        <v>3500</v>
      </c>
      <c r="N211" s="81">
        <f t="shared" si="73"/>
        <v>3.4741784037558685</v>
      </c>
      <c r="O211" s="35">
        <f t="shared" si="74"/>
        <v>9.5386956521739119</v>
      </c>
      <c r="P211" s="34">
        <f t="shared" si="75"/>
        <v>7400</v>
      </c>
      <c r="Q211" s="99">
        <v>7</v>
      </c>
      <c r="R211" s="34" t="s">
        <v>25</v>
      </c>
      <c r="S211" s="37">
        <f t="shared" si="76"/>
        <v>370</v>
      </c>
      <c r="U211" s="39">
        <v>2000</v>
      </c>
      <c r="V211" s="39">
        <v>3000</v>
      </c>
      <c r="W211" s="39">
        <v>3900</v>
      </c>
      <c r="X211" s="39"/>
      <c r="Y211" s="39"/>
      <c r="Z211" s="39">
        <f t="shared" si="79"/>
        <v>8900</v>
      </c>
      <c r="AA211" s="34">
        <v>2200</v>
      </c>
      <c r="AB211" s="34">
        <v>9500</v>
      </c>
      <c r="AC211" s="34">
        <v>2350</v>
      </c>
      <c r="AD211" s="34">
        <v>420</v>
      </c>
      <c r="AE211" s="34">
        <v>3500</v>
      </c>
      <c r="AF211" s="36">
        <f t="shared" si="77"/>
        <v>3.7872340425531914</v>
      </c>
      <c r="AG211" s="40">
        <f t="shared" ref="AG211:AG263" si="83">AC211/230</f>
        <v>10.217391304347826</v>
      </c>
      <c r="AH211" s="98">
        <v>5600</v>
      </c>
      <c r="AI211" s="36">
        <v>4.2</v>
      </c>
      <c r="AJ211" s="40" t="s">
        <v>26</v>
      </c>
      <c r="AK211" s="37">
        <f t="shared" si="78"/>
        <v>1866.6666666666665</v>
      </c>
    </row>
    <row r="212" spans="1:37">
      <c r="A212" s="47"/>
      <c r="B212" s="34" t="s">
        <v>312</v>
      </c>
      <c r="C212" s="34">
        <v>1250</v>
      </c>
      <c r="D212" s="34">
        <v>2250</v>
      </c>
      <c r="E212" s="34">
        <v>4500</v>
      </c>
      <c r="F212" s="34"/>
      <c r="G212" s="34"/>
      <c r="H212" s="34">
        <f t="shared" si="80"/>
        <v>8000</v>
      </c>
      <c r="I212" s="34">
        <v>2400</v>
      </c>
      <c r="J212" s="34">
        <v>10000</v>
      </c>
      <c r="K212" s="34">
        <v>2200</v>
      </c>
      <c r="L212" s="34">
        <v>540</v>
      </c>
      <c r="M212" s="34">
        <v>3800</v>
      </c>
      <c r="N212" s="81">
        <f t="shared" si="73"/>
        <v>3.6363636363636362</v>
      </c>
      <c r="O212" s="35">
        <f t="shared" si="74"/>
        <v>9.8521739130434778</v>
      </c>
      <c r="P212" s="34">
        <f t="shared" si="75"/>
        <v>8000</v>
      </c>
      <c r="Q212" s="99">
        <v>7</v>
      </c>
      <c r="R212" s="34" t="s">
        <v>25</v>
      </c>
      <c r="S212" s="37">
        <f t="shared" si="76"/>
        <v>400</v>
      </c>
      <c r="U212" s="39">
        <v>1500</v>
      </c>
      <c r="V212" s="39">
        <v>2600</v>
      </c>
      <c r="W212" s="39">
        <v>4900</v>
      </c>
      <c r="X212" s="39"/>
      <c r="Y212" s="39"/>
      <c r="Z212" s="39">
        <f t="shared" si="79"/>
        <v>9000</v>
      </c>
      <c r="AA212" s="34">
        <v>2200</v>
      </c>
      <c r="AB212" s="34">
        <v>10500</v>
      </c>
      <c r="AC212" s="34">
        <v>2330</v>
      </c>
      <c r="AD212" s="34">
        <v>420</v>
      </c>
      <c r="AE212" s="34">
        <v>3600</v>
      </c>
      <c r="AF212" s="36">
        <f t="shared" si="77"/>
        <v>3.8626609442060085</v>
      </c>
      <c r="AG212" s="40">
        <f t="shared" si="83"/>
        <v>10.130434782608695</v>
      </c>
      <c r="AH212" s="98">
        <v>5600</v>
      </c>
      <c r="AI212" s="36">
        <v>4.2</v>
      </c>
      <c r="AJ212" s="40" t="s">
        <v>26</v>
      </c>
      <c r="AK212" s="37">
        <f t="shared" si="78"/>
        <v>1866.6666666666665</v>
      </c>
    </row>
    <row r="213" spans="1:37">
      <c r="A213" s="47"/>
      <c r="B213" s="34" t="s">
        <v>273</v>
      </c>
      <c r="C213" s="34">
        <v>1400</v>
      </c>
      <c r="D213" s="34">
        <v>3300</v>
      </c>
      <c r="E213" s="34">
        <v>3300</v>
      </c>
      <c r="F213" s="34"/>
      <c r="G213" s="34"/>
      <c r="H213" s="34">
        <f t="shared" si="80"/>
        <v>8000</v>
      </c>
      <c r="I213" s="34">
        <v>2400</v>
      </c>
      <c r="J213" s="34">
        <v>10000</v>
      </c>
      <c r="K213" s="34">
        <v>2250</v>
      </c>
      <c r="L213" s="34">
        <v>540</v>
      </c>
      <c r="M213" s="34">
        <v>3800</v>
      </c>
      <c r="N213" s="81">
        <f t="shared" si="73"/>
        <v>3.5555555555555554</v>
      </c>
      <c r="O213" s="35">
        <f t="shared" si="74"/>
        <v>10.07608695652174</v>
      </c>
      <c r="P213" s="34">
        <f t="shared" si="75"/>
        <v>8000</v>
      </c>
      <c r="Q213" s="99">
        <v>7</v>
      </c>
      <c r="R213" s="34" t="s">
        <v>25</v>
      </c>
      <c r="S213" s="37">
        <f t="shared" si="76"/>
        <v>400</v>
      </c>
      <c r="U213" s="39">
        <v>1600</v>
      </c>
      <c r="V213" s="39">
        <v>3700</v>
      </c>
      <c r="W213" s="39">
        <v>3700</v>
      </c>
      <c r="X213" s="39"/>
      <c r="Y213" s="39"/>
      <c r="Z213" s="39">
        <f t="shared" si="79"/>
        <v>9000</v>
      </c>
      <c r="AA213" s="34">
        <v>2200</v>
      </c>
      <c r="AB213" s="34">
        <v>10500</v>
      </c>
      <c r="AC213" s="34">
        <v>2430</v>
      </c>
      <c r="AD213" s="34">
        <v>420</v>
      </c>
      <c r="AE213" s="34">
        <v>3800</v>
      </c>
      <c r="AF213" s="36">
        <f t="shared" si="77"/>
        <v>3.7037037037037037</v>
      </c>
      <c r="AG213" s="40">
        <f t="shared" si="83"/>
        <v>10.565217391304348</v>
      </c>
      <c r="AH213" s="98">
        <v>5600</v>
      </c>
      <c r="AI213" s="36">
        <v>4.2</v>
      </c>
      <c r="AJ213" s="40" t="s">
        <v>26</v>
      </c>
      <c r="AK213" s="37">
        <f t="shared" si="78"/>
        <v>1866.6666666666665</v>
      </c>
    </row>
    <row r="214" spans="1:37">
      <c r="A214" s="47"/>
      <c r="B214" s="34" t="s">
        <v>317</v>
      </c>
      <c r="C214" s="34">
        <v>1200</v>
      </c>
      <c r="D214" s="34">
        <v>2800</v>
      </c>
      <c r="E214" s="34">
        <v>4000</v>
      </c>
      <c r="F214" s="34"/>
      <c r="G214" s="34"/>
      <c r="H214" s="34">
        <f t="shared" si="80"/>
        <v>8000</v>
      </c>
      <c r="I214" s="34">
        <v>2400</v>
      </c>
      <c r="J214" s="34">
        <v>10000</v>
      </c>
      <c r="K214" s="34">
        <v>2200</v>
      </c>
      <c r="L214" s="34">
        <v>540</v>
      </c>
      <c r="M214" s="34">
        <v>3800</v>
      </c>
      <c r="N214" s="81">
        <f t="shared" si="73"/>
        <v>3.6363636363636362</v>
      </c>
      <c r="O214" s="35">
        <f t="shared" si="74"/>
        <v>9.8521739130434778</v>
      </c>
      <c r="P214" s="34">
        <f t="shared" si="75"/>
        <v>8000</v>
      </c>
      <c r="Q214" s="99">
        <v>7</v>
      </c>
      <c r="R214" s="34" t="s">
        <v>25</v>
      </c>
      <c r="S214" s="37">
        <f t="shared" si="76"/>
        <v>400</v>
      </c>
      <c r="U214" s="39">
        <v>1300</v>
      </c>
      <c r="V214" s="39">
        <v>3200</v>
      </c>
      <c r="W214" s="39">
        <v>4500</v>
      </c>
      <c r="X214" s="39"/>
      <c r="Y214" s="39"/>
      <c r="Z214" s="39">
        <f t="shared" si="79"/>
        <v>9000</v>
      </c>
      <c r="AA214" s="34">
        <v>2200</v>
      </c>
      <c r="AB214" s="34">
        <v>10500</v>
      </c>
      <c r="AC214" s="34">
        <v>2310</v>
      </c>
      <c r="AD214" s="34">
        <v>420</v>
      </c>
      <c r="AE214" s="34">
        <v>3600</v>
      </c>
      <c r="AF214" s="36">
        <f t="shared" si="77"/>
        <v>3.8961038961038961</v>
      </c>
      <c r="AG214" s="40">
        <f t="shared" si="83"/>
        <v>10.043478260869565</v>
      </c>
      <c r="AH214" s="98">
        <v>5600</v>
      </c>
      <c r="AI214" s="36">
        <v>4.2</v>
      </c>
      <c r="AJ214" s="40" t="s">
        <v>26</v>
      </c>
      <c r="AK214" s="37">
        <f t="shared" si="78"/>
        <v>1866.6666666666665</v>
      </c>
    </row>
    <row r="215" spans="1:37">
      <c r="A215" s="47"/>
      <c r="B215" s="34" t="s">
        <v>320</v>
      </c>
      <c r="C215" s="34">
        <v>1000</v>
      </c>
      <c r="D215" s="34">
        <v>3500</v>
      </c>
      <c r="E215" s="34">
        <v>3500</v>
      </c>
      <c r="F215" s="34"/>
      <c r="G215" s="34"/>
      <c r="H215" s="34">
        <f t="shared" si="80"/>
        <v>8000</v>
      </c>
      <c r="I215" s="34">
        <v>2400</v>
      </c>
      <c r="J215" s="34">
        <v>10000</v>
      </c>
      <c r="K215" s="34">
        <v>2150</v>
      </c>
      <c r="L215" s="34">
        <v>540</v>
      </c>
      <c r="M215" s="34">
        <v>3800</v>
      </c>
      <c r="N215" s="81">
        <f t="shared" si="73"/>
        <v>3.7209302325581395</v>
      </c>
      <c r="O215" s="35">
        <f t="shared" si="74"/>
        <v>9.6282608695652172</v>
      </c>
      <c r="P215" s="34">
        <f t="shared" si="75"/>
        <v>8000</v>
      </c>
      <c r="Q215" s="99">
        <v>7</v>
      </c>
      <c r="R215" s="34" t="s">
        <v>25</v>
      </c>
      <c r="S215" s="37">
        <f t="shared" si="76"/>
        <v>400</v>
      </c>
      <c r="U215" s="39">
        <v>1200</v>
      </c>
      <c r="V215" s="39">
        <v>3900</v>
      </c>
      <c r="W215" s="39">
        <v>3900</v>
      </c>
      <c r="X215" s="39"/>
      <c r="Y215" s="39"/>
      <c r="Z215" s="39">
        <f t="shared" si="79"/>
        <v>9000</v>
      </c>
      <c r="AA215" s="34">
        <v>2200</v>
      </c>
      <c r="AB215" s="34">
        <v>10500</v>
      </c>
      <c r="AC215" s="34">
        <v>2250</v>
      </c>
      <c r="AD215" s="34">
        <v>420</v>
      </c>
      <c r="AE215" s="34">
        <v>3500</v>
      </c>
      <c r="AF215" s="36">
        <f t="shared" si="77"/>
        <v>4</v>
      </c>
      <c r="AG215" s="40">
        <f t="shared" si="83"/>
        <v>9.7826086956521738</v>
      </c>
      <c r="AH215" s="98">
        <v>5600</v>
      </c>
      <c r="AI215" s="36">
        <v>4.2</v>
      </c>
      <c r="AJ215" s="40" t="s">
        <v>26</v>
      </c>
      <c r="AK215" s="37">
        <f t="shared" si="78"/>
        <v>1866.6666666666665</v>
      </c>
    </row>
    <row r="216" spans="1:37">
      <c r="A216" s="47"/>
      <c r="B216" s="126" t="s">
        <v>236</v>
      </c>
      <c r="C216" s="34">
        <v>2100</v>
      </c>
      <c r="D216" s="34">
        <v>2100</v>
      </c>
      <c r="E216" s="34">
        <v>2100</v>
      </c>
      <c r="F216" s="34"/>
      <c r="G216" s="34"/>
      <c r="H216" s="34">
        <f t="shared" si="80"/>
        <v>6300</v>
      </c>
      <c r="I216" s="34">
        <v>2400</v>
      </c>
      <c r="J216" s="34">
        <v>8500</v>
      </c>
      <c r="K216" s="34">
        <v>1900</v>
      </c>
      <c r="L216" s="34">
        <v>540</v>
      </c>
      <c r="M216" s="34">
        <v>3300</v>
      </c>
      <c r="N216" s="81">
        <f t="shared" si="73"/>
        <v>3.3157894736842106</v>
      </c>
      <c r="O216" s="35">
        <f t="shared" si="74"/>
        <v>8.5086956521739125</v>
      </c>
      <c r="P216" s="34">
        <f t="shared" si="75"/>
        <v>6300</v>
      </c>
      <c r="Q216" s="99">
        <v>7</v>
      </c>
      <c r="R216" s="34" t="s">
        <v>25</v>
      </c>
      <c r="S216" s="37">
        <f t="shared" si="76"/>
        <v>315</v>
      </c>
      <c r="U216" s="39">
        <v>2600</v>
      </c>
      <c r="V216" s="39">
        <v>2600</v>
      </c>
      <c r="W216" s="39">
        <v>2600</v>
      </c>
      <c r="X216" s="39"/>
      <c r="Y216" s="39"/>
      <c r="Z216" s="39">
        <f t="shared" si="79"/>
        <v>7800</v>
      </c>
      <c r="AA216" s="34">
        <v>2200</v>
      </c>
      <c r="AB216" s="34">
        <v>9200</v>
      </c>
      <c r="AC216" s="34">
        <v>1900</v>
      </c>
      <c r="AD216" s="34">
        <v>420</v>
      </c>
      <c r="AE216" s="34">
        <v>3300</v>
      </c>
      <c r="AF216" s="36">
        <f t="shared" si="77"/>
        <v>4.1052631578947372</v>
      </c>
      <c r="AG216" s="40">
        <f t="shared" si="83"/>
        <v>8.2608695652173907</v>
      </c>
      <c r="AH216" s="98">
        <v>5600</v>
      </c>
      <c r="AI216" s="36">
        <v>4.2</v>
      </c>
      <c r="AJ216" s="40" t="s">
        <v>26</v>
      </c>
      <c r="AK216" s="37">
        <f t="shared" si="78"/>
        <v>1866.6666666666665</v>
      </c>
    </row>
    <row r="217" spans="1:37">
      <c r="A217" s="47"/>
      <c r="B217" s="126" t="s">
        <v>248</v>
      </c>
      <c r="C217" s="34">
        <v>2100</v>
      </c>
      <c r="D217" s="34">
        <v>2100</v>
      </c>
      <c r="E217" s="34">
        <v>2600</v>
      </c>
      <c r="F217" s="34"/>
      <c r="G217" s="34"/>
      <c r="H217" s="34">
        <f t="shared" si="80"/>
        <v>6800</v>
      </c>
      <c r="I217" s="34">
        <v>2400</v>
      </c>
      <c r="J217" s="34">
        <v>8700</v>
      </c>
      <c r="K217" s="34">
        <v>1980</v>
      </c>
      <c r="L217" s="34">
        <v>540</v>
      </c>
      <c r="M217" s="34">
        <v>3500</v>
      </c>
      <c r="N217" s="81">
        <f t="shared" si="73"/>
        <v>3.4343434343434343</v>
      </c>
      <c r="O217" s="35">
        <f t="shared" si="74"/>
        <v>8.8669565217391302</v>
      </c>
      <c r="P217" s="34">
        <f t="shared" si="75"/>
        <v>6800</v>
      </c>
      <c r="Q217" s="99">
        <v>7</v>
      </c>
      <c r="R217" s="34" t="s">
        <v>25</v>
      </c>
      <c r="S217" s="37">
        <f t="shared" si="76"/>
        <v>340</v>
      </c>
      <c r="U217" s="39">
        <v>2600</v>
      </c>
      <c r="V217" s="39">
        <v>2600</v>
      </c>
      <c r="W217" s="39">
        <v>3000</v>
      </c>
      <c r="X217" s="39"/>
      <c r="Y217" s="39"/>
      <c r="Z217" s="39">
        <f t="shared" si="79"/>
        <v>8200</v>
      </c>
      <c r="AA217" s="34">
        <v>2200</v>
      </c>
      <c r="AB217" s="34">
        <v>9200</v>
      </c>
      <c r="AC217" s="34">
        <v>1980</v>
      </c>
      <c r="AD217" s="34">
        <v>420</v>
      </c>
      <c r="AE217" s="34">
        <v>3500</v>
      </c>
      <c r="AF217" s="36">
        <f t="shared" si="77"/>
        <v>4.141414141414141</v>
      </c>
      <c r="AG217" s="40">
        <f t="shared" si="83"/>
        <v>8.6086956521739122</v>
      </c>
      <c r="AH217" s="98">
        <v>5600</v>
      </c>
      <c r="AI217" s="36">
        <v>4.2</v>
      </c>
      <c r="AJ217" s="40" t="s">
        <v>26</v>
      </c>
      <c r="AK217" s="37">
        <f t="shared" si="78"/>
        <v>1866.6666666666665</v>
      </c>
    </row>
    <row r="218" spans="1:37">
      <c r="A218" s="47"/>
      <c r="B218" s="126" t="s">
        <v>270</v>
      </c>
      <c r="C218" s="34">
        <v>2100</v>
      </c>
      <c r="D218" s="34">
        <v>2100</v>
      </c>
      <c r="E218" s="34">
        <v>3200</v>
      </c>
      <c r="F218" s="34"/>
      <c r="G218" s="34"/>
      <c r="H218" s="34">
        <f t="shared" si="80"/>
        <v>7400</v>
      </c>
      <c r="I218" s="34">
        <v>2400</v>
      </c>
      <c r="J218" s="34">
        <v>9000</v>
      </c>
      <c r="K218" s="34">
        <v>2130</v>
      </c>
      <c r="L218" s="34">
        <v>540</v>
      </c>
      <c r="M218" s="34">
        <v>3500</v>
      </c>
      <c r="N218" s="81">
        <f t="shared" si="73"/>
        <v>3.4741784037558685</v>
      </c>
      <c r="O218" s="35">
        <f t="shared" si="74"/>
        <v>9.5386956521739119</v>
      </c>
      <c r="P218" s="34">
        <f t="shared" si="75"/>
        <v>7400</v>
      </c>
      <c r="Q218" s="99">
        <v>7.2</v>
      </c>
      <c r="R218" s="34" t="s">
        <v>25</v>
      </c>
      <c r="S218" s="37">
        <f t="shared" si="76"/>
        <v>359.72222222222217</v>
      </c>
      <c r="U218" s="39">
        <v>2500</v>
      </c>
      <c r="V218" s="39">
        <v>2500</v>
      </c>
      <c r="W218" s="39">
        <v>3600</v>
      </c>
      <c r="X218" s="39"/>
      <c r="Y218" s="39"/>
      <c r="Z218" s="39">
        <f t="shared" si="79"/>
        <v>8600</v>
      </c>
      <c r="AA218" s="34">
        <v>2200</v>
      </c>
      <c r="AB218" s="34">
        <v>9500</v>
      </c>
      <c r="AC218" s="34">
        <v>2260</v>
      </c>
      <c r="AD218" s="34">
        <v>420</v>
      </c>
      <c r="AE218" s="34">
        <v>3500</v>
      </c>
      <c r="AF218" s="36">
        <f t="shared" si="77"/>
        <v>3.8053097345132745</v>
      </c>
      <c r="AG218" s="40">
        <f t="shared" si="83"/>
        <v>9.8260869565217384</v>
      </c>
      <c r="AH218" s="98">
        <v>5600</v>
      </c>
      <c r="AI218" s="36">
        <v>4.2</v>
      </c>
      <c r="AJ218" s="40" t="s">
        <v>26</v>
      </c>
      <c r="AK218" s="37">
        <f t="shared" si="78"/>
        <v>1866.6666666666665</v>
      </c>
    </row>
    <row r="219" spans="1:37">
      <c r="A219" s="47"/>
      <c r="B219" s="126" t="s">
        <v>313</v>
      </c>
      <c r="C219" s="34">
        <v>1910</v>
      </c>
      <c r="D219" s="34">
        <v>1910</v>
      </c>
      <c r="E219" s="34">
        <v>4180</v>
      </c>
      <c r="F219" s="34"/>
      <c r="G219" s="34"/>
      <c r="H219" s="34">
        <f t="shared" si="80"/>
        <v>8000</v>
      </c>
      <c r="I219" s="34">
        <v>2400</v>
      </c>
      <c r="J219" s="34">
        <v>10500</v>
      </c>
      <c r="K219" s="34">
        <v>2250</v>
      </c>
      <c r="L219" s="34">
        <v>540</v>
      </c>
      <c r="M219" s="34">
        <v>3800</v>
      </c>
      <c r="N219" s="81">
        <f t="shared" si="73"/>
        <v>3.5555555555555554</v>
      </c>
      <c r="O219" s="35">
        <f t="shared" si="74"/>
        <v>10.07608695652174</v>
      </c>
      <c r="P219" s="34">
        <f t="shared" si="75"/>
        <v>8000</v>
      </c>
      <c r="Q219" s="99">
        <v>7.3</v>
      </c>
      <c r="R219" s="34" t="s">
        <v>25</v>
      </c>
      <c r="S219" s="37">
        <f t="shared" si="76"/>
        <v>383.56164383561645</v>
      </c>
      <c r="U219" s="39">
        <v>2186.9158878504672</v>
      </c>
      <c r="V219" s="39">
        <v>2186.9158878504672</v>
      </c>
      <c r="W219" s="39">
        <v>4626.1682242990655</v>
      </c>
      <c r="X219" s="39"/>
      <c r="Y219" s="39"/>
      <c r="Z219" s="39">
        <f t="shared" si="79"/>
        <v>9000</v>
      </c>
      <c r="AA219" s="34">
        <v>2200</v>
      </c>
      <c r="AB219" s="34">
        <v>10500</v>
      </c>
      <c r="AC219" s="34">
        <v>2250</v>
      </c>
      <c r="AD219" s="34">
        <v>420</v>
      </c>
      <c r="AE219" s="34">
        <v>3600</v>
      </c>
      <c r="AF219" s="36">
        <f t="shared" si="77"/>
        <v>4</v>
      </c>
      <c r="AG219" s="40">
        <f t="shared" si="83"/>
        <v>9.7826086956521738</v>
      </c>
      <c r="AH219" s="98">
        <v>5600</v>
      </c>
      <c r="AI219" s="36">
        <v>4.3</v>
      </c>
      <c r="AJ219" s="40" t="s">
        <v>26</v>
      </c>
      <c r="AK219" s="37">
        <f t="shared" si="78"/>
        <v>1823.2558139534883</v>
      </c>
    </row>
    <row r="220" spans="1:37">
      <c r="A220" s="47"/>
      <c r="B220" s="126" t="s">
        <v>249</v>
      </c>
      <c r="C220" s="34">
        <v>2100</v>
      </c>
      <c r="D220" s="34">
        <v>2600</v>
      </c>
      <c r="E220" s="34">
        <v>2600</v>
      </c>
      <c r="F220" s="34"/>
      <c r="G220" s="34"/>
      <c r="H220" s="34">
        <f t="shared" si="80"/>
        <v>7300</v>
      </c>
      <c r="I220" s="34">
        <v>2400</v>
      </c>
      <c r="J220" s="34">
        <v>9000</v>
      </c>
      <c r="K220" s="34">
        <v>2200</v>
      </c>
      <c r="L220" s="34">
        <v>540</v>
      </c>
      <c r="M220" s="34">
        <v>3600</v>
      </c>
      <c r="N220" s="81">
        <f t="shared" si="73"/>
        <v>3.3181818181818183</v>
      </c>
      <c r="O220" s="35">
        <f t="shared" si="74"/>
        <v>9.8521739130434778</v>
      </c>
      <c r="P220" s="34">
        <f t="shared" si="75"/>
        <v>7300</v>
      </c>
      <c r="Q220" s="99">
        <v>7.3</v>
      </c>
      <c r="R220" s="34" t="s">
        <v>25</v>
      </c>
      <c r="S220" s="37">
        <f t="shared" si="76"/>
        <v>350</v>
      </c>
      <c r="U220" s="39">
        <v>2600</v>
      </c>
      <c r="V220" s="39">
        <v>3000</v>
      </c>
      <c r="W220" s="39">
        <v>3000</v>
      </c>
      <c r="X220" s="39"/>
      <c r="Y220" s="39"/>
      <c r="Z220" s="39">
        <f t="shared" si="79"/>
        <v>8600</v>
      </c>
      <c r="AA220" s="34">
        <v>2200</v>
      </c>
      <c r="AB220" s="34">
        <v>9500</v>
      </c>
      <c r="AC220" s="34">
        <v>2200</v>
      </c>
      <c r="AD220" s="34">
        <v>420</v>
      </c>
      <c r="AE220" s="34">
        <v>3600</v>
      </c>
      <c r="AF220" s="36">
        <f t="shared" si="77"/>
        <v>3.9090909090909092</v>
      </c>
      <c r="AG220" s="40">
        <f t="shared" si="83"/>
        <v>9.5652173913043477</v>
      </c>
      <c r="AH220" s="98">
        <v>5600</v>
      </c>
      <c r="AI220" s="36">
        <v>4.3</v>
      </c>
      <c r="AJ220" s="40" t="s">
        <v>26</v>
      </c>
      <c r="AK220" s="37">
        <f t="shared" si="78"/>
        <v>1823.2558139534883</v>
      </c>
    </row>
    <row r="221" spans="1:37">
      <c r="A221" s="47"/>
      <c r="B221" s="126" t="s">
        <v>274</v>
      </c>
      <c r="C221" s="34">
        <v>2100</v>
      </c>
      <c r="D221" s="34">
        <v>2600</v>
      </c>
      <c r="E221" s="34">
        <v>3300</v>
      </c>
      <c r="F221" s="34"/>
      <c r="G221" s="34"/>
      <c r="H221" s="34">
        <f t="shared" si="80"/>
        <v>8000</v>
      </c>
      <c r="I221" s="34">
        <v>2400</v>
      </c>
      <c r="J221" s="34">
        <v>9500</v>
      </c>
      <c r="K221" s="34">
        <v>2200</v>
      </c>
      <c r="L221" s="34">
        <v>540</v>
      </c>
      <c r="M221" s="34">
        <v>3700</v>
      </c>
      <c r="N221" s="81">
        <f t="shared" si="73"/>
        <v>3.6363636363636362</v>
      </c>
      <c r="O221" s="35">
        <f t="shared" si="74"/>
        <v>9.8521739130434778</v>
      </c>
      <c r="P221" s="34">
        <f t="shared" si="75"/>
        <v>8000</v>
      </c>
      <c r="Q221" s="99">
        <v>7.25</v>
      </c>
      <c r="R221" s="34" t="s">
        <v>25</v>
      </c>
      <c r="S221" s="37">
        <f t="shared" si="76"/>
        <v>386.20689655172413</v>
      </c>
      <c r="U221" s="39">
        <v>2400</v>
      </c>
      <c r="V221" s="39">
        <v>2900</v>
      </c>
      <c r="W221" s="39">
        <v>3500</v>
      </c>
      <c r="X221" s="39"/>
      <c r="Y221" s="39"/>
      <c r="Z221" s="39">
        <f t="shared" si="79"/>
        <v>8800</v>
      </c>
      <c r="AA221" s="34">
        <v>2200</v>
      </c>
      <c r="AB221" s="34">
        <v>10000</v>
      </c>
      <c r="AC221" s="34">
        <v>2200</v>
      </c>
      <c r="AD221" s="34">
        <v>420</v>
      </c>
      <c r="AE221" s="34">
        <v>3700</v>
      </c>
      <c r="AF221" s="36">
        <f t="shared" si="77"/>
        <v>4</v>
      </c>
      <c r="AG221" s="40">
        <f t="shared" si="83"/>
        <v>9.5652173913043477</v>
      </c>
      <c r="AH221" s="98">
        <v>5600</v>
      </c>
      <c r="AI221" s="36">
        <v>4.3</v>
      </c>
      <c r="AJ221" s="40" t="s">
        <v>26</v>
      </c>
      <c r="AK221" s="37">
        <f t="shared" si="78"/>
        <v>1823.2558139534883</v>
      </c>
    </row>
    <row r="222" spans="1:37">
      <c r="A222" s="47"/>
      <c r="B222" s="126" t="s">
        <v>314</v>
      </c>
      <c r="C222" s="34">
        <v>1810</v>
      </c>
      <c r="D222" s="34">
        <v>2240</v>
      </c>
      <c r="E222" s="34">
        <v>3950</v>
      </c>
      <c r="F222" s="34"/>
      <c r="G222" s="34"/>
      <c r="H222" s="34">
        <f t="shared" si="80"/>
        <v>8000</v>
      </c>
      <c r="I222" s="34">
        <v>2400</v>
      </c>
      <c r="J222" s="34">
        <v>10500</v>
      </c>
      <c r="K222" s="34">
        <v>2150</v>
      </c>
      <c r="L222" s="34">
        <v>540</v>
      </c>
      <c r="M222" s="34">
        <v>3800</v>
      </c>
      <c r="N222" s="81">
        <f t="shared" si="73"/>
        <v>3.7209302325581395</v>
      </c>
      <c r="O222" s="35">
        <f t="shared" si="74"/>
        <v>9.6282608695652172</v>
      </c>
      <c r="P222" s="34">
        <f t="shared" si="75"/>
        <v>8000</v>
      </c>
      <c r="Q222" s="99">
        <v>7.5</v>
      </c>
      <c r="R222" s="34" t="s">
        <v>25</v>
      </c>
      <c r="S222" s="37">
        <f t="shared" si="76"/>
        <v>373.33333333333331</v>
      </c>
      <c r="U222" s="39">
        <v>2110</v>
      </c>
      <c r="V222" s="39">
        <v>2430</v>
      </c>
      <c r="W222" s="39">
        <v>4460</v>
      </c>
      <c r="X222" s="39"/>
      <c r="Y222" s="39"/>
      <c r="Z222" s="39">
        <f t="shared" si="79"/>
        <v>9000</v>
      </c>
      <c r="AA222" s="34">
        <v>2200</v>
      </c>
      <c r="AB222" s="34">
        <v>10500</v>
      </c>
      <c r="AC222" s="34">
        <v>2220</v>
      </c>
      <c r="AD222" s="34">
        <v>420</v>
      </c>
      <c r="AE222" s="34">
        <v>3600</v>
      </c>
      <c r="AF222" s="36">
        <f t="shared" si="77"/>
        <v>4.0540540540540544</v>
      </c>
      <c r="AG222" s="40">
        <f t="shared" si="83"/>
        <v>9.6521739130434785</v>
      </c>
      <c r="AH222" s="98">
        <v>5600</v>
      </c>
      <c r="AI222" s="36">
        <v>4.3</v>
      </c>
      <c r="AJ222" s="40" t="s">
        <v>26</v>
      </c>
      <c r="AK222" s="37">
        <f t="shared" si="78"/>
        <v>1823.2558139534883</v>
      </c>
    </row>
    <row r="223" spans="1:37">
      <c r="A223" s="47"/>
      <c r="B223" s="126" t="s">
        <v>275</v>
      </c>
      <c r="C223" s="34">
        <v>2020</v>
      </c>
      <c r="D223" s="34">
        <v>2990</v>
      </c>
      <c r="E223" s="34">
        <v>2990</v>
      </c>
      <c r="F223" s="34"/>
      <c r="G223" s="34"/>
      <c r="H223" s="34">
        <f t="shared" si="80"/>
        <v>8000</v>
      </c>
      <c r="I223" s="34">
        <v>2400</v>
      </c>
      <c r="J223" s="34">
        <v>10000</v>
      </c>
      <c r="K223" s="34">
        <v>2200</v>
      </c>
      <c r="L223" s="34">
        <v>540</v>
      </c>
      <c r="M223" s="34">
        <v>3700</v>
      </c>
      <c r="N223" s="81">
        <f t="shared" si="73"/>
        <v>3.6363636363636362</v>
      </c>
      <c r="O223" s="35">
        <f t="shared" si="74"/>
        <v>9.8521739130434778</v>
      </c>
      <c r="P223" s="34">
        <f t="shared" si="75"/>
        <v>8000</v>
      </c>
      <c r="Q223" s="99">
        <v>7.25</v>
      </c>
      <c r="R223" s="34" t="s">
        <v>25</v>
      </c>
      <c r="S223" s="37">
        <f t="shared" si="76"/>
        <v>386.20689655172413</v>
      </c>
      <c r="U223" s="39">
        <v>2340</v>
      </c>
      <c r="V223" s="39">
        <v>3330</v>
      </c>
      <c r="W223" s="39">
        <v>3330</v>
      </c>
      <c r="X223" s="39"/>
      <c r="Y223" s="39"/>
      <c r="Z223" s="39">
        <f t="shared" si="79"/>
        <v>9000</v>
      </c>
      <c r="AA223" s="34">
        <v>2200</v>
      </c>
      <c r="AB223" s="34">
        <v>10000</v>
      </c>
      <c r="AC223" s="34">
        <v>2230</v>
      </c>
      <c r="AD223" s="34">
        <v>420</v>
      </c>
      <c r="AE223" s="34">
        <v>3700</v>
      </c>
      <c r="AF223" s="36">
        <f t="shared" si="77"/>
        <v>4.0358744394618835</v>
      </c>
      <c r="AG223" s="40">
        <f t="shared" si="83"/>
        <v>9.695652173913043</v>
      </c>
      <c r="AH223" s="98">
        <v>5600</v>
      </c>
      <c r="AI223" s="36">
        <v>4.4000000000000004</v>
      </c>
      <c r="AJ223" s="40" t="s">
        <v>26</v>
      </c>
      <c r="AK223" s="37">
        <f t="shared" si="78"/>
        <v>1781.8181818181818</v>
      </c>
    </row>
    <row r="224" spans="1:37">
      <c r="A224" s="47"/>
      <c r="B224" s="126" t="s">
        <v>315</v>
      </c>
      <c r="C224" s="34">
        <v>1800</v>
      </c>
      <c r="D224" s="34">
        <v>2800</v>
      </c>
      <c r="E224" s="34">
        <v>3400</v>
      </c>
      <c r="F224" s="34"/>
      <c r="G224" s="34"/>
      <c r="H224" s="34">
        <f t="shared" si="80"/>
        <v>8000</v>
      </c>
      <c r="I224" s="34">
        <v>2400</v>
      </c>
      <c r="J224" s="34">
        <v>10000</v>
      </c>
      <c r="K224" s="34">
        <v>2150</v>
      </c>
      <c r="L224" s="34">
        <v>540</v>
      </c>
      <c r="M224" s="34">
        <v>3700</v>
      </c>
      <c r="N224" s="81">
        <f t="shared" si="73"/>
        <v>3.7209302325581395</v>
      </c>
      <c r="O224" s="35">
        <f t="shared" si="74"/>
        <v>9.6282608695652172</v>
      </c>
      <c r="P224" s="34">
        <f t="shared" si="75"/>
        <v>8000</v>
      </c>
      <c r="Q224" s="99">
        <v>7.5</v>
      </c>
      <c r="R224" s="34" t="s">
        <v>25</v>
      </c>
      <c r="S224" s="37">
        <f t="shared" si="76"/>
        <v>373.33333333333331</v>
      </c>
      <c r="U224" s="39">
        <v>2000</v>
      </c>
      <c r="V224" s="39">
        <v>3200</v>
      </c>
      <c r="W224" s="39">
        <v>3800</v>
      </c>
      <c r="X224" s="39"/>
      <c r="Y224" s="39"/>
      <c r="Z224" s="39">
        <f t="shared" si="79"/>
        <v>9000</v>
      </c>
      <c r="AA224" s="34">
        <v>2200</v>
      </c>
      <c r="AB224" s="34">
        <v>10000</v>
      </c>
      <c r="AC224" s="34">
        <v>2200</v>
      </c>
      <c r="AD224" s="34">
        <v>420</v>
      </c>
      <c r="AE224" s="34">
        <v>3600</v>
      </c>
      <c r="AF224" s="36">
        <f t="shared" si="77"/>
        <v>4.0909090909090908</v>
      </c>
      <c r="AG224" s="40">
        <f t="shared" si="83"/>
        <v>9.5652173913043477</v>
      </c>
      <c r="AH224" s="98">
        <v>5600</v>
      </c>
      <c r="AI224" s="36">
        <v>4.4000000000000004</v>
      </c>
      <c r="AJ224" s="34" t="s">
        <v>26</v>
      </c>
      <c r="AK224" s="37">
        <f t="shared" si="78"/>
        <v>1781.8181818181818</v>
      </c>
    </row>
    <row r="225" spans="1:37">
      <c r="A225" s="47"/>
      <c r="B225" s="126" t="s">
        <v>250</v>
      </c>
      <c r="C225" s="34">
        <v>2600</v>
      </c>
      <c r="D225" s="34">
        <v>2600</v>
      </c>
      <c r="E225" s="34">
        <v>2600</v>
      </c>
      <c r="F225" s="34"/>
      <c r="G225" s="34"/>
      <c r="H225" s="34">
        <v>8000</v>
      </c>
      <c r="I225" s="34">
        <v>2400</v>
      </c>
      <c r="J225" s="34">
        <v>9500</v>
      </c>
      <c r="K225" s="34">
        <v>2145</v>
      </c>
      <c r="L225" s="34">
        <v>540</v>
      </c>
      <c r="M225" s="34">
        <v>3700</v>
      </c>
      <c r="N225" s="81">
        <f t="shared" si="73"/>
        <v>3.7296037296037294</v>
      </c>
      <c r="O225" s="35">
        <f t="shared" si="74"/>
        <v>9.6058695652173913</v>
      </c>
      <c r="P225" s="34">
        <f t="shared" si="75"/>
        <v>8000</v>
      </c>
      <c r="Q225" s="99">
        <v>7.5</v>
      </c>
      <c r="R225" s="34" t="s">
        <v>25</v>
      </c>
      <c r="S225" s="37">
        <f t="shared" si="76"/>
        <v>373.33333333333331</v>
      </c>
      <c r="U225" s="39">
        <v>3000</v>
      </c>
      <c r="V225" s="39">
        <v>3000</v>
      </c>
      <c r="W225" s="39">
        <v>3000</v>
      </c>
      <c r="X225" s="39"/>
      <c r="Y225" s="39"/>
      <c r="Z225" s="39">
        <f t="shared" si="79"/>
        <v>9000</v>
      </c>
      <c r="AA225" s="34">
        <v>2200</v>
      </c>
      <c r="AB225" s="34">
        <v>10000</v>
      </c>
      <c r="AC225" s="34">
        <v>2230</v>
      </c>
      <c r="AD225" s="34">
        <v>420</v>
      </c>
      <c r="AE225" s="34">
        <v>3700</v>
      </c>
      <c r="AF225" s="36">
        <f t="shared" si="77"/>
        <v>4.0358744394618835</v>
      </c>
      <c r="AG225" s="40">
        <f t="shared" si="83"/>
        <v>9.695652173913043</v>
      </c>
      <c r="AH225" s="98">
        <v>5600</v>
      </c>
      <c r="AI225" s="36">
        <v>4.4000000000000004</v>
      </c>
      <c r="AJ225" s="34" t="s">
        <v>26</v>
      </c>
      <c r="AK225" s="37">
        <f t="shared" si="78"/>
        <v>1781.8181818181818</v>
      </c>
    </row>
    <row r="226" spans="1:37">
      <c r="A226" s="47"/>
      <c r="B226" s="126" t="s">
        <v>276</v>
      </c>
      <c r="C226" s="34">
        <v>2540</v>
      </c>
      <c r="D226" s="34">
        <v>2540</v>
      </c>
      <c r="E226" s="34">
        <v>2920</v>
      </c>
      <c r="F226" s="34"/>
      <c r="G226" s="34"/>
      <c r="H226" s="34">
        <f t="shared" ref="H226:H229" si="84">C226+D226+E226+F226</f>
        <v>8000</v>
      </c>
      <c r="I226" s="34">
        <v>2400</v>
      </c>
      <c r="J226" s="34">
        <v>10000</v>
      </c>
      <c r="K226" s="34">
        <v>2145</v>
      </c>
      <c r="L226" s="34">
        <v>540</v>
      </c>
      <c r="M226" s="34">
        <v>3800</v>
      </c>
      <c r="N226" s="81">
        <f t="shared" si="73"/>
        <v>3.7296037296037294</v>
      </c>
      <c r="O226" s="35">
        <f t="shared" si="74"/>
        <v>9.6058695652173913</v>
      </c>
      <c r="P226" s="34">
        <f t="shared" si="75"/>
        <v>8000</v>
      </c>
      <c r="Q226" s="99">
        <v>7.5</v>
      </c>
      <c r="R226" s="34" t="s">
        <v>25</v>
      </c>
      <c r="S226" s="37">
        <f t="shared" si="76"/>
        <v>373.33333333333331</v>
      </c>
      <c r="U226" s="39">
        <v>2783.5051546391751</v>
      </c>
      <c r="V226" s="39">
        <v>2783.5051546391751</v>
      </c>
      <c r="W226" s="39">
        <v>3432.9896907216494</v>
      </c>
      <c r="X226" s="39"/>
      <c r="Y226" s="39"/>
      <c r="Z226" s="39">
        <f t="shared" si="79"/>
        <v>9000</v>
      </c>
      <c r="AA226" s="34">
        <v>2200</v>
      </c>
      <c r="AB226" s="34">
        <v>10000</v>
      </c>
      <c r="AC226" s="34">
        <v>2230</v>
      </c>
      <c r="AD226" s="34">
        <v>420</v>
      </c>
      <c r="AE226" s="34">
        <v>3700</v>
      </c>
      <c r="AF226" s="36">
        <f t="shared" si="77"/>
        <v>4.0358744394618835</v>
      </c>
      <c r="AG226" s="40">
        <f t="shared" si="83"/>
        <v>9.695652173913043</v>
      </c>
      <c r="AH226" s="98">
        <v>5600</v>
      </c>
      <c r="AI226" s="36">
        <v>4.4000000000000004</v>
      </c>
      <c r="AJ226" s="34" t="s">
        <v>26</v>
      </c>
      <c r="AK226" s="37">
        <f t="shared" si="78"/>
        <v>1781.8181818181818</v>
      </c>
    </row>
    <row r="227" spans="1:37">
      <c r="A227" s="47"/>
      <c r="B227" s="126" t="s">
        <v>318</v>
      </c>
      <c r="C227" s="34">
        <v>2130</v>
      </c>
      <c r="D227" s="34">
        <v>2130</v>
      </c>
      <c r="E227" s="34">
        <v>3740</v>
      </c>
      <c r="F227" s="34"/>
      <c r="G227" s="34"/>
      <c r="H227" s="34">
        <f t="shared" si="84"/>
        <v>8000</v>
      </c>
      <c r="I227" s="34">
        <v>2400</v>
      </c>
      <c r="J227" s="34">
        <v>10500</v>
      </c>
      <c r="K227" s="34">
        <v>2100</v>
      </c>
      <c r="L227" s="34">
        <v>540</v>
      </c>
      <c r="M227" s="34">
        <v>3950</v>
      </c>
      <c r="N227" s="81">
        <f t="shared" si="73"/>
        <v>3.8095238095238093</v>
      </c>
      <c r="O227" s="35">
        <f t="shared" si="74"/>
        <v>9.4043478260869566</v>
      </c>
      <c r="P227" s="34">
        <f t="shared" si="75"/>
        <v>8000</v>
      </c>
      <c r="Q227" s="99">
        <v>7.5</v>
      </c>
      <c r="R227" s="34" t="s">
        <v>25</v>
      </c>
      <c r="S227" s="37">
        <f t="shared" si="76"/>
        <v>373.33333333333331</v>
      </c>
      <c r="U227" s="39">
        <v>2350</v>
      </c>
      <c r="V227" s="39">
        <v>2350</v>
      </c>
      <c r="W227" s="39">
        <v>4300</v>
      </c>
      <c r="X227" s="39"/>
      <c r="Y227" s="39"/>
      <c r="Z227" s="39">
        <f t="shared" si="79"/>
        <v>9000</v>
      </c>
      <c r="AA227" s="34">
        <v>2200</v>
      </c>
      <c r="AB227" s="34">
        <v>10500</v>
      </c>
      <c r="AC227" s="34">
        <v>2200</v>
      </c>
      <c r="AD227" s="34">
        <v>420</v>
      </c>
      <c r="AE227" s="34">
        <v>3600</v>
      </c>
      <c r="AF227" s="36">
        <f t="shared" si="77"/>
        <v>4.0909090909090908</v>
      </c>
      <c r="AG227" s="40">
        <f t="shared" si="83"/>
        <v>9.5652173913043477</v>
      </c>
      <c r="AH227" s="98">
        <v>5600</v>
      </c>
      <c r="AI227" s="36">
        <v>4.4000000000000004</v>
      </c>
      <c r="AJ227" s="34" t="s">
        <v>26</v>
      </c>
      <c r="AK227" s="37">
        <f t="shared" si="78"/>
        <v>1781.8181818181818</v>
      </c>
    </row>
    <row r="228" spans="1:37">
      <c r="A228" s="47"/>
      <c r="B228" s="126" t="s">
        <v>277</v>
      </c>
      <c r="C228" s="34">
        <v>2370</v>
      </c>
      <c r="D228" s="34">
        <v>2815</v>
      </c>
      <c r="E228" s="34">
        <v>2815</v>
      </c>
      <c r="F228" s="34"/>
      <c r="G228" s="34"/>
      <c r="H228" s="34">
        <f t="shared" si="84"/>
        <v>8000</v>
      </c>
      <c r="I228" s="34">
        <v>2400</v>
      </c>
      <c r="J228" s="34">
        <v>10000</v>
      </c>
      <c r="K228" s="34">
        <v>2145</v>
      </c>
      <c r="L228" s="34">
        <v>540</v>
      </c>
      <c r="M228" s="34">
        <v>3950</v>
      </c>
      <c r="N228" s="81">
        <f t="shared" si="73"/>
        <v>3.7296037296037294</v>
      </c>
      <c r="O228" s="35">
        <f t="shared" si="74"/>
        <v>9.6058695652173913</v>
      </c>
      <c r="P228" s="34">
        <f t="shared" si="75"/>
        <v>8000</v>
      </c>
      <c r="Q228" s="99">
        <v>7.5</v>
      </c>
      <c r="R228" s="34" t="s">
        <v>25</v>
      </c>
      <c r="S228" s="37">
        <f t="shared" si="76"/>
        <v>373.33333333333331</v>
      </c>
      <c r="U228" s="39">
        <v>2600</v>
      </c>
      <c r="V228" s="39">
        <v>3200</v>
      </c>
      <c r="W228" s="39">
        <v>3200</v>
      </c>
      <c r="X228" s="39"/>
      <c r="Y228" s="39"/>
      <c r="Z228" s="39">
        <f t="shared" si="79"/>
        <v>9000</v>
      </c>
      <c r="AA228" s="34">
        <v>2200</v>
      </c>
      <c r="AB228" s="34">
        <v>10000</v>
      </c>
      <c r="AC228" s="34">
        <v>2220</v>
      </c>
      <c r="AD228" s="34">
        <v>420</v>
      </c>
      <c r="AE228" s="34">
        <v>3700</v>
      </c>
      <c r="AF228" s="36">
        <f t="shared" si="77"/>
        <v>4.0540540540540544</v>
      </c>
      <c r="AG228" s="40">
        <f t="shared" si="83"/>
        <v>9.6521739130434785</v>
      </c>
      <c r="AH228" s="98">
        <v>5600</v>
      </c>
      <c r="AI228" s="36">
        <v>4.4000000000000004</v>
      </c>
      <c r="AJ228" s="34" t="s">
        <v>26</v>
      </c>
      <c r="AK228" s="37">
        <f t="shared" si="78"/>
        <v>1781.8181818181818</v>
      </c>
    </row>
    <row r="229" spans="1:37">
      <c r="A229" s="47"/>
      <c r="B229" s="126" t="s">
        <v>321</v>
      </c>
      <c r="C229" s="34">
        <v>2010</v>
      </c>
      <c r="D229" s="34">
        <v>2480</v>
      </c>
      <c r="E229" s="34">
        <v>3510</v>
      </c>
      <c r="F229" s="34"/>
      <c r="G229" s="34"/>
      <c r="H229" s="34">
        <f t="shared" si="84"/>
        <v>8000</v>
      </c>
      <c r="I229" s="34">
        <v>2400</v>
      </c>
      <c r="J229" s="34">
        <v>10500</v>
      </c>
      <c r="K229" s="34">
        <v>2100</v>
      </c>
      <c r="L229" s="34">
        <v>540</v>
      </c>
      <c r="M229" s="34">
        <v>3800</v>
      </c>
      <c r="N229" s="81">
        <f t="shared" si="73"/>
        <v>3.8095238095238093</v>
      </c>
      <c r="O229" s="35">
        <f t="shared" ref="O229:O263" si="85">K229/230*1.03</f>
        <v>9.4043478260869566</v>
      </c>
      <c r="P229" s="34">
        <f t="shared" si="75"/>
        <v>8000</v>
      </c>
      <c r="Q229" s="99">
        <v>7.5</v>
      </c>
      <c r="R229" s="34" t="s">
        <v>25</v>
      </c>
      <c r="S229" s="37">
        <f t="shared" si="76"/>
        <v>373.33333333333331</v>
      </c>
      <c r="U229" s="39">
        <v>2210</v>
      </c>
      <c r="V229" s="39">
        <v>2729.5081967213114</v>
      </c>
      <c r="W229" s="39">
        <v>4060</v>
      </c>
      <c r="X229" s="39"/>
      <c r="Y229" s="39"/>
      <c r="Z229" s="39">
        <f t="shared" si="79"/>
        <v>8999.5081967213118</v>
      </c>
      <c r="AA229" s="34">
        <v>2200</v>
      </c>
      <c r="AB229" s="34">
        <v>10500</v>
      </c>
      <c r="AC229" s="34">
        <v>2200</v>
      </c>
      <c r="AD229" s="34">
        <v>420</v>
      </c>
      <c r="AE229" s="34">
        <v>3600</v>
      </c>
      <c r="AF229" s="36">
        <f t="shared" si="77"/>
        <v>4.0906855439642325</v>
      </c>
      <c r="AG229" s="40">
        <f t="shared" si="83"/>
        <v>9.5652173913043477</v>
      </c>
      <c r="AH229" s="98">
        <v>5600</v>
      </c>
      <c r="AI229" s="36">
        <v>4.4000000000000004</v>
      </c>
      <c r="AJ229" s="34" t="s">
        <v>26</v>
      </c>
      <c r="AK229" s="37">
        <f t="shared" si="78"/>
        <v>1781.8181818181818</v>
      </c>
    </row>
    <row r="230" spans="1:37">
      <c r="A230" s="47"/>
      <c r="B230" s="126" t="s">
        <v>278</v>
      </c>
      <c r="C230" s="34">
        <v>2667</v>
      </c>
      <c r="D230" s="34">
        <v>2667</v>
      </c>
      <c r="E230" s="34">
        <v>2667</v>
      </c>
      <c r="F230" s="34"/>
      <c r="G230" s="34"/>
      <c r="H230" s="34">
        <v>8000</v>
      </c>
      <c r="I230" s="34">
        <v>2400</v>
      </c>
      <c r="J230" s="34">
        <v>10500</v>
      </c>
      <c r="K230" s="34">
        <v>2145</v>
      </c>
      <c r="L230" s="34">
        <v>540</v>
      </c>
      <c r="M230" s="34">
        <v>3800</v>
      </c>
      <c r="N230" s="81">
        <f t="shared" si="73"/>
        <v>3.7296037296037294</v>
      </c>
      <c r="O230" s="35">
        <f t="shared" si="85"/>
        <v>9.6058695652173913</v>
      </c>
      <c r="P230" s="34">
        <f t="shared" si="75"/>
        <v>8000</v>
      </c>
      <c r="Q230" s="99">
        <v>7.5</v>
      </c>
      <c r="R230" s="34" t="s">
        <v>25</v>
      </c>
      <c r="S230" s="37">
        <f t="shared" si="76"/>
        <v>373.33333333333331</v>
      </c>
      <c r="U230" s="39">
        <v>3000</v>
      </c>
      <c r="V230" s="39">
        <v>3000</v>
      </c>
      <c r="W230" s="39">
        <v>3000</v>
      </c>
      <c r="X230" s="39"/>
      <c r="Y230" s="39"/>
      <c r="Z230" s="39">
        <f t="shared" si="79"/>
        <v>9000</v>
      </c>
      <c r="AA230" s="34">
        <v>2200</v>
      </c>
      <c r="AB230" s="34">
        <v>10000</v>
      </c>
      <c r="AC230" s="34">
        <v>2210</v>
      </c>
      <c r="AD230" s="34">
        <v>420</v>
      </c>
      <c r="AE230" s="34">
        <v>3700</v>
      </c>
      <c r="AF230" s="36">
        <f t="shared" si="77"/>
        <v>4.0723981900452486</v>
      </c>
      <c r="AG230" s="40">
        <f t="shared" si="83"/>
        <v>9.6086956521739122</v>
      </c>
      <c r="AH230" s="98">
        <v>5600</v>
      </c>
      <c r="AI230" s="36">
        <v>4.5</v>
      </c>
      <c r="AJ230" s="34" t="s">
        <v>26</v>
      </c>
      <c r="AK230" s="37">
        <f t="shared" si="78"/>
        <v>1742.2222222222222</v>
      </c>
    </row>
    <row r="231" spans="1:37">
      <c r="A231" s="47"/>
      <c r="B231" s="126" t="s">
        <v>237</v>
      </c>
      <c r="C231" s="34">
        <v>1500</v>
      </c>
      <c r="D231" s="34">
        <v>1500</v>
      </c>
      <c r="E231" s="34">
        <v>1500</v>
      </c>
      <c r="F231" s="34">
        <v>2000</v>
      </c>
      <c r="G231" s="34"/>
      <c r="H231" s="34">
        <f t="shared" ref="H231:H251" si="86">C231+D231+E231+F231</f>
        <v>6500</v>
      </c>
      <c r="I231" s="34">
        <v>2400</v>
      </c>
      <c r="J231" s="34">
        <v>8000</v>
      </c>
      <c r="K231" s="34">
        <v>1900</v>
      </c>
      <c r="L231" s="34">
        <v>500</v>
      </c>
      <c r="M231" s="34">
        <v>3300</v>
      </c>
      <c r="N231" s="81">
        <f t="shared" si="73"/>
        <v>3.4210526315789473</v>
      </c>
      <c r="O231" s="35">
        <f t="shared" si="85"/>
        <v>8.5086956521739125</v>
      </c>
      <c r="P231" s="34">
        <f t="shared" si="75"/>
        <v>6500</v>
      </c>
      <c r="Q231" s="99">
        <v>7.35</v>
      </c>
      <c r="R231" s="34" t="s">
        <v>25</v>
      </c>
      <c r="S231" s="37">
        <f t="shared" si="76"/>
        <v>309.52380952380952</v>
      </c>
      <c r="U231" s="39">
        <v>1700</v>
      </c>
      <c r="V231" s="39">
        <v>1700</v>
      </c>
      <c r="W231" s="39">
        <v>1700</v>
      </c>
      <c r="X231" s="39">
        <v>2300</v>
      </c>
      <c r="Y231" s="39"/>
      <c r="Z231" s="39">
        <f t="shared" si="79"/>
        <v>7400</v>
      </c>
      <c r="AA231" s="34">
        <v>2000</v>
      </c>
      <c r="AB231" s="34">
        <v>8500</v>
      </c>
      <c r="AC231" s="34">
        <v>1900</v>
      </c>
      <c r="AD231" s="34">
        <v>400</v>
      </c>
      <c r="AE231" s="34">
        <v>3300</v>
      </c>
      <c r="AF231" s="36">
        <f t="shared" si="77"/>
        <v>3.8947368421052633</v>
      </c>
      <c r="AG231" s="40">
        <f t="shared" si="83"/>
        <v>8.2608695652173907</v>
      </c>
      <c r="AH231" s="98">
        <v>5600</v>
      </c>
      <c r="AI231" s="36">
        <v>4.3</v>
      </c>
      <c r="AJ231" s="40" t="s">
        <v>26</v>
      </c>
      <c r="AK231" s="37">
        <f t="shared" si="78"/>
        <v>1823.2558139534883</v>
      </c>
    </row>
    <row r="232" spans="1:37">
      <c r="A232" s="47"/>
      <c r="B232" s="126" t="s">
        <v>238</v>
      </c>
      <c r="C232" s="34">
        <v>1500</v>
      </c>
      <c r="D232" s="34">
        <v>1500</v>
      </c>
      <c r="E232" s="34">
        <v>2000</v>
      </c>
      <c r="F232" s="34">
        <v>2000</v>
      </c>
      <c r="G232" s="34"/>
      <c r="H232" s="34">
        <f t="shared" si="86"/>
        <v>7000</v>
      </c>
      <c r="I232" s="34">
        <v>2200</v>
      </c>
      <c r="J232" s="34">
        <v>8000</v>
      </c>
      <c r="K232" s="34">
        <v>1950</v>
      </c>
      <c r="L232" s="34">
        <v>500</v>
      </c>
      <c r="M232" s="34">
        <v>3400</v>
      </c>
      <c r="N232" s="81">
        <f t="shared" si="73"/>
        <v>3.5897435897435899</v>
      </c>
      <c r="O232" s="35">
        <f t="shared" si="85"/>
        <v>8.7326086956521731</v>
      </c>
      <c r="P232" s="34">
        <f t="shared" si="75"/>
        <v>7000</v>
      </c>
      <c r="Q232" s="99">
        <v>7.35</v>
      </c>
      <c r="R232" s="34" t="s">
        <v>25</v>
      </c>
      <c r="S232" s="37">
        <f t="shared" si="76"/>
        <v>333.33333333333337</v>
      </c>
      <c r="U232" s="39">
        <v>1700</v>
      </c>
      <c r="V232" s="39">
        <v>1700</v>
      </c>
      <c r="W232" s="39">
        <v>2000</v>
      </c>
      <c r="X232" s="39">
        <v>2000</v>
      </c>
      <c r="Y232" s="39"/>
      <c r="Z232" s="39">
        <f t="shared" si="79"/>
        <v>7400</v>
      </c>
      <c r="AA232" s="34">
        <v>2000</v>
      </c>
      <c r="AB232" s="34">
        <v>8500</v>
      </c>
      <c r="AC232" s="34">
        <v>1900</v>
      </c>
      <c r="AD232" s="34">
        <v>400</v>
      </c>
      <c r="AE232" s="34">
        <v>3300</v>
      </c>
      <c r="AF232" s="36">
        <f t="shared" si="77"/>
        <v>3.8947368421052633</v>
      </c>
      <c r="AG232" s="40">
        <f t="shared" si="83"/>
        <v>8.2608695652173907</v>
      </c>
      <c r="AH232" s="98">
        <v>5600</v>
      </c>
      <c r="AI232" s="36">
        <v>4.3</v>
      </c>
      <c r="AJ232" s="40" t="s">
        <v>26</v>
      </c>
      <c r="AK232" s="37">
        <f t="shared" si="78"/>
        <v>1823.2558139534883</v>
      </c>
    </row>
    <row r="233" spans="1:37">
      <c r="A233" s="47"/>
      <c r="B233" s="126" t="s">
        <v>251</v>
      </c>
      <c r="C233" s="34">
        <v>1500</v>
      </c>
      <c r="D233" s="34">
        <v>1500</v>
      </c>
      <c r="E233" s="34">
        <v>2000</v>
      </c>
      <c r="F233" s="34">
        <v>2400</v>
      </c>
      <c r="G233" s="34"/>
      <c r="H233" s="34">
        <f t="shared" si="86"/>
        <v>7400</v>
      </c>
      <c r="I233" s="34">
        <v>2400</v>
      </c>
      <c r="J233" s="34">
        <v>9000</v>
      </c>
      <c r="K233" s="34">
        <v>2030</v>
      </c>
      <c r="L233" s="34">
        <v>540</v>
      </c>
      <c r="M233" s="34">
        <v>3600</v>
      </c>
      <c r="N233" s="81">
        <f t="shared" si="73"/>
        <v>3.645320197044335</v>
      </c>
      <c r="O233" s="35">
        <f t="shared" si="85"/>
        <v>9.0908695652173908</v>
      </c>
      <c r="P233" s="34">
        <f t="shared" si="75"/>
        <v>7400</v>
      </c>
      <c r="Q233" s="99">
        <v>7.35</v>
      </c>
      <c r="R233" s="34" t="s">
        <v>25</v>
      </c>
      <c r="S233" s="37">
        <f t="shared" si="76"/>
        <v>352.38095238095241</v>
      </c>
      <c r="U233" s="39">
        <v>1800</v>
      </c>
      <c r="V233" s="39">
        <v>1800</v>
      </c>
      <c r="W233" s="39">
        <v>2100</v>
      </c>
      <c r="X233" s="39">
        <v>3200</v>
      </c>
      <c r="Y233" s="39"/>
      <c r="Z233" s="39">
        <f t="shared" si="79"/>
        <v>8900</v>
      </c>
      <c r="AA233" s="34">
        <v>2200</v>
      </c>
      <c r="AB233" s="34">
        <v>9500</v>
      </c>
      <c r="AC233" s="34">
        <v>2150</v>
      </c>
      <c r="AD233" s="34">
        <v>420</v>
      </c>
      <c r="AE233" s="34">
        <v>3500</v>
      </c>
      <c r="AF233" s="36">
        <f t="shared" si="77"/>
        <v>4.1395348837209305</v>
      </c>
      <c r="AG233" s="40">
        <f t="shared" si="83"/>
        <v>9.3478260869565215</v>
      </c>
      <c r="AH233" s="98">
        <v>5600</v>
      </c>
      <c r="AI233" s="36">
        <v>4.3</v>
      </c>
      <c r="AJ233" s="40" t="s">
        <v>26</v>
      </c>
      <c r="AK233" s="37">
        <f t="shared" si="78"/>
        <v>1823.2558139534883</v>
      </c>
    </row>
    <row r="234" spans="1:37">
      <c r="A234" s="47"/>
      <c r="B234" s="126" t="s">
        <v>279</v>
      </c>
      <c r="C234" s="34">
        <v>1500</v>
      </c>
      <c r="D234" s="34">
        <v>1500</v>
      </c>
      <c r="E234" s="34">
        <v>1800</v>
      </c>
      <c r="F234" s="34">
        <v>3200</v>
      </c>
      <c r="G234" s="34"/>
      <c r="H234" s="34">
        <f t="shared" si="86"/>
        <v>8000</v>
      </c>
      <c r="I234" s="34">
        <v>2600</v>
      </c>
      <c r="J234" s="34">
        <v>10500</v>
      </c>
      <c r="K234" s="34">
        <v>2130</v>
      </c>
      <c r="L234" s="34">
        <v>580</v>
      </c>
      <c r="M234" s="34">
        <v>3950</v>
      </c>
      <c r="N234" s="81">
        <f t="shared" si="73"/>
        <v>3.755868544600939</v>
      </c>
      <c r="O234" s="35">
        <f t="shared" si="85"/>
        <v>9.5386956521739119</v>
      </c>
      <c r="P234" s="34">
        <f t="shared" si="75"/>
        <v>8000</v>
      </c>
      <c r="Q234" s="99">
        <v>7.35</v>
      </c>
      <c r="R234" s="34" t="s">
        <v>25</v>
      </c>
      <c r="S234" s="37">
        <f t="shared" si="76"/>
        <v>380.95238095238096</v>
      </c>
      <c r="U234" s="39">
        <v>1700</v>
      </c>
      <c r="V234" s="39">
        <v>1700</v>
      </c>
      <c r="W234" s="39">
        <v>2000</v>
      </c>
      <c r="X234" s="39">
        <v>3600</v>
      </c>
      <c r="Y234" s="39"/>
      <c r="Z234" s="39">
        <f t="shared" si="79"/>
        <v>9000</v>
      </c>
      <c r="AA234" s="34">
        <v>2200</v>
      </c>
      <c r="AB234" s="34">
        <v>11000</v>
      </c>
      <c r="AC234" s="34">
        <v>2190</v>
      </c>
      <c r="AD234" s="34">
        <v>460</v>
      </c>
      <c r="AE234" s="34">
        <v>3900</v>
      </c>
      <c r="AF234" s="36">
        <f t="shared" si="77"/>
        <v>4.1095890410958908</v>
      </c>
      <c r="AG234" s="40">
        <f t="shared" si="83"/>
        <v>9.5217391304347831</v>
      </c>
      <c r="AH234" s="98">
        <v>5600</v>
      </c>
      <c r="AI234" s="36">
        <v>4.3</v>
      </c>
      <c r="AJ234" s="40" t="s">
        <v>26</v>
      </c>
      <c r="AK234" s="37">
        <f t="shared" si="78"/>
        <v>1823.2558139534883</v>
      </c>
    </row>
    <row r="235" spans="1:37">
      <c r="A235" s="47"/>
      <c r="B235" s="126" t="s">
        <v>319</v>
      </c>
      <c r="C235" s="34">
        <v>1400</v>
      </c>
      <c r="D235" s="34">
        <v>1400</v>
      </c>
      <c r="E235" s="34">
        <v>1700</v>
      </c>
      <c r="F235" s="34">
        <v>3500</v>
      </c>
      <c r="G235" s="34"/>
      <c r="H235" s="34">
        <f t="shared" si="86"/>
        <v>8000</v>
      </c>
      <c r="I235" s="34">
        <v>2600</v>
      </c>
      <c r="J235" s="34">
        <v>10500</v>
      </c>
      <c r="K235" s="34">
        <v>2130</v>
      </c>
      <c r="L235" s="34">
        <v>580</v>
      </c>
      <c r="M235" s="34">
        <v>3950</v>
      </c>
      <c r="N235" s="81">
        <f t="shared" si="73"/>
        <v>3.755868544600939</v>
      </c>
      <c r="O235" s="35">
        <f t="shared" si="85"/>
        <v>9.5386956521739119</v>
      </c>
      <c r="P235" s="34">
        <f t="shared" si="75"/>
        <v>8000</v>
      </c>
      <c r="Q235" s="36">
        <v>7.4</v>
      </c>
      <c r="R235" s="34" t="s">
        <v>25</v>
      </c>
      <c r="S235" s="37">
        <f t="shared" si="76"/>
        <v>378.37837837837833</v>
      </c>
      <c r="U235" s="39">
        <v>1500</v>
      </c>
      <c r="V235" s="39">
        <v>1500</v>
      </c>
      <c r="W235" s="39">
        <v>2000</v>
      </c>
      <c r="X235" s="39">
        <v>4000</v>
      </c>
      <c r="Y235" s="39"/>
      <c r="Z235" s="39">
        <f t="shared" si="79"/>
        <v>9000</v>
      </c>
      <c r="AA235" s="34">
        <v>2200</v>
      </c>
      <c r="AB235" s="34">
        <v>11000</v>
      </c>
      <c r="AC235" s="34">
        <v>2150</v>
      </c>
      <c r="AD235" s="34">
        <v>460</v>
      </c>
      <c r="AE235" s="34">
        <v>3800</v>
      </c>
      <c r="AF235" s="36">
        <f t="shared" si="77"/>
        <v>4.1860465116279073</v>
      </c>
      <c r="AG235" s="40">
        <f t="shared" si="83"/>
        <v>9.3478260869565215</v>
      </c>
      <c r="AH235" s="98">
        <v>5600</v>
      </c>
      <c r="AI235" s="36">
        <v>4.3</v>
      </c>
      <c r="AJ235" s="40" t="s">
        <v>26</v>
      </c>
      <c r="AK235" s="37">
        <f t="shared" si="78"/>
        <v>1823.2558139534883</v>
      </c>
    </row>
    <row r="236" spans="1:37">
      <c r="A236" s="47"/>
      <c r="B236" s="126" t="s">
        <v>252</v>
      </c>
      <c r="C236" s="34">
        <v>1400</v>
      </c>
      <c r="D236" s="34">
        <v>1400</v>
      </c>
      <c r="E236" s="34">
        <v>2600</v>
      </c>
      <c r="F236" s="34">
        <v>2600</v>
      </c>
      <c r="G236" s="34"/>
      <c r="H236" s="34">
        <f t="shared" si="86"/>
        <v>8000</v>
      </c>
      <c r="I236" s="34">
        <v>2600</v>
      </c>
      <c r="J236" s="34">
        <v>10500</v>
      </c>
      <c r="K236" s="34">
        <v>2130</v>
      </c>
      <c r="L236" s="34">
        <v>580</v>
      </c>
      <c r="M236" s="34">
        <v>3950</v>
      </c>
      <c r="N236" s="81">
        <f t="shared" si="73"/>
        <v>3.755868544600939</v>
      </c>
      <c r="O236" s="35">
        <f t="shared" si="85"/>
        <v>9.5386956521739119</v>
      </c>
      <c r="P236" s="34">
        <f t="shared" si="75"/>
        <v>8000</v>
      </c>
      <c r="Q236" s="36">
        <v>7.4</v>
      </c>
      <c r="R236" s="34" t="s">
        <v>25</v>
      </c>
      <c r="S236" s="37">
        <f t="shared" si="76"/>
        <v>378.37837837837833</v>
      </c>
      <c r="U236" s="39">
        <v>1500</v>
      </c>
      <c r="V236" s="39">
        <v>1500</v>
      </c>
      <c r="W236" s="39">
        <v>3000</v>
      </c>
      <c r="X236" s="39">
        <v>3000</v>
      </c>
      <c r="Y236" s="39"/>
      <c r="Z236" s="39">
        <f t="shared" si="79"/>
        <v>9000</v>
      </c>
      <c r="AA236" s="34">
        <v>2200</v>
      </c>
      <c r="AB236" s="34">
        <v>11000</v>
      </c>
      <c r="AC236" s="34">
        <v>2200</v>
      </c>
      <c r="AD236" s="34">
        <v>460</v>
      </c>
      <c r="AE236" s="34">
        <v>3900</v>
      </c>
      <c r="AF236" s="36">
        <f t="shared" si="77"/>
        <v>4.0909090909090908</v>
      </c>
      <c r="AG236" s="40">
        <f t="shared" si="83"/>
        <v>9.5652173913043477</v>
      </c>
      <c r="AH236" s="98">
        <v>5600</v>
      </c>
      <c r="AI236" s="36">
        <v>4.3</v>
      </c>
      <c r="AJ236" s="40" t="s">
        <v>26</v>
      </c>
      <c r="AK236" s="37">
        <f t="shared" si="78"/>
        <v>1823.2558139534883</v>
      </c>
    </row>
    <row r="237" spans="1:37">
      <c r="A237" s="47"/>
      <c r="B237" s="126" t="s">
        <v>280</v>
      </c>
      <c r="C237" s="34">
        <v>1400</v>
      </c>
      <c r="D237" s="34">
        <v>1400</v>
      </c>
      <c r="E237" s="34">
        <v>2300</v>
      </c>
      <c r="F237" s="34">
        <v>2900</v>
      </c>
      <c r="G237" s="34"/>
      <c r="H237" s="34">
        <f t="shared" si="86"/>
        <v>8000</v>
      </c>
      <c r="I237" s="34">
        <v>2600</v>
      </c>
      <c r="J237" s="34">
        <v>10500</v>
      </c>
      <c r="K237" s="34">
        <v>2130</v>
      </c>
      <c r="L237" s="34">
        <v>580</v>
      </c>
      <c r="M237" s="34">
        <v>3950</v>
      </c>
      <c r="N237" s="81">
        <f t="shared" si="73"/>
        <v>3.755868544600939</v>
      </c>
      <c r="O237" s="35">
        <f t="shared" si="85"/>
        <v>9.5386956521739119</v>
      </c>
      <c r="P237" s="34">
        <f t="shared" si="75"/>
        <v>8000</v>
      </c>
      <c r="Q237" s="36">
        <v>7.4</v>
      </c>
      <c r="R237" s="34" t="s">
        <v>25</v>
      </c>
      <c r="S237" s="37">
        <f t="shared" si="76"/>
        <v>378.37837837837833</v>
      </c>
      <c r="U237" s="39">
        <v>1500</v>
      </c>
      <c r="V237" s="39">
        <v>1500</v>
      </c>
      <c r="W237" s="39">
        <v>2500</v>
      </c>
      <c r="X237" s="39">
        <v>3500</v>
      </c>
      <c r="Y237" s="39"/>
      <c r="Z237" s="39">
        <f t="shared" si="79"/>
        <v>9000</v>
      </c>
      <c r="AA237" s="34">
        <v>2200</v>
      </c>
      <c r="AB237" s="34">
        <v>11000</v>
      </c>
      <c r="AC237" s="34">
        <v>2200</v>
      </c>
      <c r="AD237" s="34">
        <v>460</v>
      </c>
      <c r="AE237" s="34">
        <v>3850</v>
      </c>
      <c r="AF237" s="36">
        <f t="shared" si="77"/>
        <v>4.0909090909090908</v>
      </c>
      <c r="AG237" s="40">
        <f t="shared" si="83"/>
        <v>9.5652173913043477</v>
      </c>
      <c r="AH237" s="98">
        <v>5600</v>
      </c>
      <c r="AI237" s="36">
        <v>4.3</v>
      </c>
      <c r="AJ237" s="40" t="s">
        <v>26</v>
      </c>
      <c r="AK237" s="37">
        <f t="shared" si="78"/>
        <v>1823.2558139534883</v>
      </c>
    </row>
    <row r="238" spans="1:37">
      <c r="A238" s="47"/>
      <c r="B238" s="126" t="s">
        <v>322</v>
      </c>
      <c r="C238" s="34">
        <v>1300</v>
      </c>
      <c r="D238" s="34">
        <v>1300</v>
      </c>
      <c r="E238" s="34">
        <v>2000</v>
      </c>
      <c r="F238" s="34">
        <v>3400</v>
      </c>
      <c r="G238" s="34"/>
      <c r="H238" s="34">
        <f t="shared" si="86"/>
        <v>8000</v>
      </c>
      <c r="I238" s="34">
        <v>2600</v>
      </c>
      <c r="J238" s="34">
        <v>10500</v>
      </c>
      <c r="K238" s="34">
        <v>2130</v>
      </c>
      <c r="L238" s="34">
        <v>580</v>
      </c>
      <c r="M238" s="34">
        <v>3950</v>
      </c>
      <c r="N238" s="81">
        <f t="shared" si="73"/>
        <v>3.755868544600939</v>
      </c>
      <c r="O238" s="35">
        <f t="shared" si="85"/>
        <v>9.5386956521739119</v>
      </c>
      <c r="P238" s="34">
        <f t="shared" si="75"/>
        <v>8000</v>
      </c>
      <c r="Q238" s="36">
        <v>7.4</v>
      </c>
      <c r="R238" s="34" t="s">
        <v>25</v>
      </c>
      <c r="S238" s="37">
        <f t="shared" si="76"/>
        <v>378.37837837837833</v>
      </c>
      <c r="U238" s="39">
        <v>1400</v>
      </c>
      <c r="V238" s="39">
        <v>1400</v>
      </c>
      <c r="W238" s="39">
        <v>2400</v>
      </c>
      <c r="X238" s="39">
        <v>3800</v>
      </c>
      <c r="Y238" s="39"/>
      <c r="Z238" s="39">
        <f t="shared" si="79"/>
        <v>9000</v>
      </c>
      <c r="AA238" s="34">
        <v>2200</v>
      </c>
      <c r="AB238" s="34">
        <v>11000</v>
      </c>
      <c r="AC238" s="34">
        <v>2140</v>
      </c>
      <c r="AD238" s="34">
        <v>460</v>
      </c>
      <c r="AE238" s="34">
        <v>3800</v>
      </c>
      <c r="AF238" s="36">
        <f t="shared" si="77"/>
        <v>4.2056074766355138</v>
      </c>
      <c r="AG238" s="40">
        <f t="shared" si="83"/>
        <v>9.304347826086957</v>
      </c>
      <c r="AH238" s="98">
        <v>5600</v>
      </c>
      <c r="AI238" s="36">
        <v>4.3</v>
      </c>
      <c r="AJ238" s="40" t="s">
        <v>26</v>
      </c>
      <c r="AK238" s="37">
        <f t="shared" si="78"/>
        <v>1823.2558139534883</v>
      </c>
    </row>
    <row r="239" spans="1:37">
      <c r="A239" s="47"/>
      <c r="B239" s="126" t="s">
        <v>281</v>
      </c>
      <c r="C239" s="34">
        <v>1300</v>
      </c>
      <c r="D239" s="34">
        <v>1300</v>
      </c>
      <c r="E239" s="34">
        <v>2700</v>
      </c>
      <c r="F239" s="34">
        <v>2700</v>
      </c>
      <c r="G239" s="34"/>
      <c r="H239" s="34">
        <f t="shared" si="86"/>
        <v>8000</v>
      </c>
      <c r="I239" s="34">
        <v>2600</v>
      </c>
      <c r="J239" s="34">
        <v>10500</v>
      </c>
      <c r="K239" s="34">
        <v>2130</v>
      </c>
      <c r="L239" s="34">
        <v>580</v>
      </c>
      <c r="M239" s="34">
        <v>3950</v>
      </c>
      <c r="N239" s="81">
        <f t="shared" si="73"/>
        <v>3.755868544600939</v>
      </c>
      <c r="O239" s="35">
        <f t="shared" si="85"/>
        <v>9.5386956521739119</v>
      </c>
      <c r="P239" s="34">
        <f t="shared" si="75"/>
        <v>8000</v>
      </c>
      <c r="Q239" s="36">
        <v>7.4</v>
      </c>
      <c r="R239" s="34" t="s">
        <v>25</v>
      </c>
      <c r="S239" s="37">
        <f t="shared" si="76"/>
        <v>378.37837837837833</v>
      </c>
      <c r="U239" s="39">
        <v>1400</v>
      </c>
      <c r="V239" s="39">
        <v>1400</v>
      </c>
      <c r="W239" s="39">
        <v>3100</v>
      </c>
      <c r="X239" s="39">
        <v>3100</v>
      </c>
      <c r="Y239" s="39"/>
      <c r="Z239" s="39">
        <f t="shared" si="79"/>
        <v>9000</v>
      </c>
      <c r="AA239" s="34">
        <v>2200</v>
      </c>
      <c r="AB239" s="34">
        <v>11000</v>
      </c>
      <c r="AC239" s="34">
        <v>2190</v>
      </c>
      <c r="AD239" s="34">
        <v>460</v>
      </c>
      <c r="AE239" s="34">
        <v>3840</v>
      </c>
      <c r="AF239" s="36">
        <f t="shared" si="77"/>
        <v>4.1095890410958908</v>
      </c>
      <c r="AG239" s="40">
        <f t="shared" si="83"/>
        <v>9.5217391304347831</v>
      </c>
      <c r="AH239" s="98">
        <v>5600</v>
      </c>
      <c r="AI239" s="36">
        <v>4.3</v>
      </c>
      <c r="AJ239" s="40" t="s">
        <v>26</v>
      </c>
      <c r="AK239" s="37">
        <f t="shared" si="78"/>
        <v>1823.2558139534883</v>
      </c>
    </row>
    <row r="240" spans="1:37">
      <c r="A240" s="47"/>
      <c r="B240" s="126" t="s">
        <v>323</v>
      </c>
      <c r="C240" s="34">
        <v>1300</v>
      </c>
      <c r="D240" s="34">
        <v>1300</v>
      </c>
      <c r="E240" s="34">
        <v>2500</v>
      </c>
      <c r="F240" s="34">
        <v>2900</v>
      </c>
      <c r="G240" s="34"/>
      <c r="H240" s="34">
        <f t="shared" si="86"/>
        <v>8000</v>
      </c>
      <c r="I240" s="34">
        <v>2600</v>
      </c>
      <c r="J240" s="34">
        <v>10500</v>
      </c>
      <c r="K240" s="34">
        <v>2130</v>
      </c>
      <c r="L240" s="34">
        <v>580</v>
      </c>
      <c r="M240" s="34">
        <v>3950</v>
      </c>
      <c r="N240" s="81">
        <f t="shared" si="73"/>
        <v>3.755868544600939</v>
      </c>
      <c r="O240" s="35">
        <f t="shared" si="85"/>
        <v>9.5386956521739119</v>
      </c>
      <c r="P240" s="34">
        <f t="shared" si="75"/>
        <v>8000</v>
      </c>
      <c r="Q240" s="36">
        <v>7.4</v>
      </c>
      <c r="R240" s="34" t="s">
        <v>25</v>
      </c>
      <c r="S240" s="37">
        <f t="shared" si="76"/>
        <v>378.37837837837833</v>
      </c>
      <c r="U240" s="39">
        <v>1300</v>
      </c>
      <c r="V240" s="39">
        <v>1300</v>
      </c>
      <c r="W240" s="39">
        <v>3000</v>
      </c>
      <c r="X240" s="39">
        <v>3400</v>
      </c>
      <c r="Y240" s="39"/>
      <c r="Z240" s="39">
        <f t="shared" si="79"/>
        <v>9000</v>
      </c>
      <c r="AA240" s="34">
        <v>2200</v>
      </c>
      <c r="AB240" s="34">
        <v>11000</v>
      </c>
      <c r="AC240" s="34">
        <v>2130</v>
      </c>
      <c r="AD240" s="34">
        <v>460</v>
      </c>
      <c r="AE240" s="34">
        <v>3790</v>
      </c>
      <c r="AF240" s="36">
        <f t="shared" si="77"/>
        <v>4.225352112676056</v>
      </c>
      <c r="AG240" s="40">
        <f t="shared" si="83"/>
        <v>9.2608695652173907</v>
      </c>
      <c r="AH240" s="98">
        <v>5600</v>
      </c>
      <c r="AI240" s="36">
        <v>4.3</v>
      </c>
      <c r="AJ240" s="40" t="s">
        <v>26</v>
      </c>
      <c r="AK240" s="37">
        <f t="shared" si="78"/>
        <v>1823.2558139534883</v>
      </c>
    </row>
    <row r="241" spans="1:37">
      <c r="A241" s="47"/>
      <c r="B241" s="126" t="s">
        <v>239</v>
      </c>
      <c r="C241" s="34">
        <v>1400</v>
      </c>
      <c r="D241" s="34">
        <v>2200</v>
      </c>
      <c r="E241" s="34">
        <v>2200</v>
      </c>
      <c r="F241" s="34">
        <v>2200</v>
      </c>
      <c r="G241" s="34"/>
      <c r="H241" s="34">
        <f t="shared" si="86"/>
        <v>8000</v>
      </c>
      <c r="I241" s="34">
        <v>2600</v>
      </c>
      <c r="J241" s="34">
        <v>10500</v>
      </c>
      <c r="K241" s="34">
        <v>2130</v>
      </c>
      <c r="L241" s="34">
        <v>580</v>
      </c>
      <c r="M241" s="34">
        <v>3950</v>
      </c>
      <c r="N241" s="81">
        <f t="shared" si="73"/>
        <v>3.755868544600939</v>
      </c>
      <c r="O241" s="35">
        <f t="shared" si="85"/>
        <v>9.5386956521739119</v>
      </c>
      <c r="P241" s="34">
        <f t="shared" si="75"/>
        <v>8000</v>
      </c>
      <c r="Q241" s="36">
        <v>7.4</v>
      </c>
      <c r="R241" s="34" t="s">
        <v>25</v>
      </c>
      <c r="S241" s="37">
        <f t="shared" si="76"/>
        <v>378.37837837837833</v>
      </c>
      <c r="U241" s="39">
        <v>1500</v>
      </c>
      <c r="V241" s="39">
        <v>2500</v>
      </c>
      <c r="W241" s="39">
        <v>2500</v>
      </c>
      <c r="X241" s="39">
        <v>2500</v>
      </c>
      <c r="Y241" s="39"/>
      <c r="Z241" s="39">
        <f t="shared" si="79"/>
        <v>9000</v>
      </c>
      <c r="AA241" s="34">
        <v>2200</v>
      </c>
      <c r="AB241" s="34">
        <v>11000</v>
      </c>
      <c r="AC241" s="34">
        <v>2200</v>
      </c>
      <c r="AD241" s="34">
        <v>460</v>
      </c>
      <c r="AE241" s="34">
        <v>3900</v>
      </c>
      <c r="AF241" s="36">
        <f t="shared" si="77"/>
        <v>4.0909090909090908</v>
      </c>
      <c r="AG241" s="40">
        <f t="shared" si="83"/>
        <v>9.5652173913043477</v>
      </c>
      <c r="AH241" s="98">
        <v>5600</v>
      </c>
      <c r="AI241" s="36">
        <v>4.3</v>
      </c>
      <c r="AJ241" s="40" t="s">
        <v>26</v>
      </c>
      <c r="AK241" s="37">
        <f t="shared" si="78"/>
        <v>1823.2558139534883</v>
      </c>
    </row>
    <row r="242" spans="1:37">
      <c r="A242" s="47"/>
      <c r="B242" s="126" t="s">
        <v>253</v>
      </c>
      <c r="C242" s="34">
        <v>1400</v>
      </c>
      <c r="D242" s="34">
        <v>2000</v>
      </c>
      <c r="E242" s="34">
        <v>2000</v>
      </c>
      <c r="F242" s="34">
        <v>2600</v>
      </c>
      <c r="G242" s="34"/>
      <c r="H242" s="34">
        <f t="shared" si="86"/>
        <v>8000</v>
      </c>
      <c r="I242" s="34">
        <v>2600</v>
      </c>
      <c r="J242" s="34">
        <v>10500</v>
      </c>
      <c r="K242" s="34">
        <v>2130</v>
      </c>
      <c r="L242" s="34">
        <v>580</v>
      </c>
      <c r="M242" s="34">
        <v>3950</v>
      </c>
      <c r="N242" s="81">
        <f t="shared" si="73"/>
        <v>3.755868544600939</v>
      </c>
      <c r="O242" s="35">
        <f t="shared" si="85"/>
        <v>9.5386956521739119</v>
      </c>
      <c r="P242" s="34">
        <f t="shared" si="75"/>
        <v>8000</v>
      </c>
      <c r="Q242" s="36">
        <v>7.4</v>
      </c>
      <c r="R242" s="34" t="s">
        <v>25</v>
      </c>
      <c r="S242" s="37">
        <f t="shared" si="76"/>
        <v>378.37837837837833</v>
      </c>
      <c r="U242" s="39">
        <v>1500</v>
      </c>
      <c r="V242" s="39">
        <v>2300</v>
      </c>
      <c r="W242" s="39">
        <v>2300</v>
      </c>
      <c r="X242" s="39">
        <v>2900</v>
      </c>
      <c r="Y242" s="39"/>
      <c r="Z242" s="39">
        <f t="shared" si="79"/>
        <v>9000</v>
      </c>
      <c r="AA242" s="34">
        <v>2200</v>
      </c>
      <c r="AB242" s="34">
        <v>11000</v>
      </c>
      <c r="AC242" s="34">
        <v>2200</v>
      </c>
      <c r="AD242" s="34">
        <v>460</v>
      </c>
      <c r="AE242" s="34">
        <v>3880</v>
      </c>
      <c r="AF242" s="36">
        <f t="shared" si="77"/>
        <v>4.0909090909090908</v>
      </c>
      <c r="AG242" s="40">
        <f t="shared" si="83"/>
        <v>9.5652173913043477</v>
      </c>
      <c r="AH242" s="98">
        <v>5600</v>
      </c>
      <c r="AI242" s="36">
        <v>4.3</v>
      </c>
      <c r="AJ242" s="40" t="s">
        <v>26</v>
      </c>
      <c r="AK242" s="37">
        <f t="shared" si="78"/>
        <v>1823.2558139534883</v>
      </c>
    </row>
    <row r="243" spans="1:37">
      <c r="A243" s="47"/>
      <c r="B243" s="126" t="s">
        <v>282</v>
      </c>
      <c r="C243" s="34">
        <v>1400</v>
      </c>
      <c r="D243" s="34">
        <v>1900</v>
      </c>
      <c r="E243" s="34">
        <v>1900</v>
      </c>
      <c r="F243" s="34">
        <v>2800</v>
      </c>
      <c r="G243" s="34"/>
      <c r="H243" s="34">
        <f t="shared" si="86"/>
        <v>8000</v>
      </c>
      <c r="I243" s="34">
        <v>2600</v>
      </c>
      <c r="J243" s="34">
        <v>10500</v>
      </c>
      <c r="K243" s="34">
        <v>2130</v>
      </c>
      <c r="L243" s="34">
        <v>580</v>
      </c>
      <c r="M243" s="34">
        <v>3950</v>
      </c>
      <c r="N243" s="81">
        <f t="shared" si="73"/>
        <v>3.755868544600939</v>
      </c>
      <c r="O243" s="35">
        <f t="shared" si="85"/>
        <v>9.5386956521739119</v>
      </c>
      <c r="P243" s="34">
        <f t="shared" si="75"/>
        <v>8000</v>
      </c>
      <c r="Q243" s="36">
        <v>7.4</v>
      </c>
      <c r="R243" s="34" t="s">
        <v>25</v>
      </c>
      <c r="S243" s="37">
        <f t="shared" si="76"/>
        <v>378.37837837837833</v>
      </c>
      <c r="U243" s="39">
        <v>1500</v>
      </c>
      <c r="V243" s="39">
        <v>2100</v>
      </c>
      <c r="W243" s="39">
        <v>2100</v>
      </c>
      <c r="X243" s="39">
        <v>3300</v>
      </c>
      <c r="Y243" s="39"/>
      <c r="Z243" s="39">
        <f t="shared" si="79"/>
        <v>9000</v>
      </c>
      <c r="AA243" s="34">
        <v>2200</v>
      </c>
      <c r="AB243" s="34">
        <v>11000</v>
      </c>
      <c r="AC243" s="34">
        <v>2200</v>
      </c>
      <c r="AD243" s="34">
        <v>460</v>
      </c>
      <c r="AE243" s="34">
        <v>3870</v>
      </c>
      <c r="AF243" s="36">
        <f t="shared" si="77"/>
        <v>4.0909090909090908</v>
      </c>
      <c r="AG243" s="40">
        <f t="shared" si="83"/>
        <v>9.5652173913043477</v>
      </c>
      <c r="AH243" s="98">
        <v>5600</v>
      </c>
      <c r="AI243" s="36">
        <v>4.3</v>
      </c>
      <c r="AJ243" s="40" t="s">
        <v>26</v>
      </c>
      <c r="AK243" s="37">
        <f t="shared" si="78"/>
        <v>1823.2558139534883</v>
      </c>
    </row>
    <row r="244" spans="1:37">
      <c r="A244" s="47"/>
      <c r="B244" s="126" t="s">
        <v>324</v>
      </c>
      <c r="C244" s="34">
        <v>1300</v>
      </c>
      <c r="D244" s="34">
        <v>1700</v>
      </c>
      <c r="E244" s="34">
        <v>1700</v>
      </c>
      <c r="F244" s="34">
        <v>3300</v>
      </c>
      <c r="G244" s="34"/>
      <c r="H244" s="34">
        <f t="shared" si="86"/>
        <v>8000</v>
      </c>
      <c r="I244" s="34">
        <v>2600</v>
      </c>
      <c r="J244" s="34">
        <v>10500</v>
      </c>
      <c r="K244" s="34">
        <v>2130</v>
      </c>
      <c r="L244" s="34">
        <v>580</v>
      </c>
      <c r="M244" s="34">
        <v>3950</v>
      </c>
      <c r="N244" s="81">
        <f t="shared" si="73"/>
        <v>3.755868544600939</v>
      </c>
      <c r="O244" s="35">
        <f t="shared" si="85"/>
        <v>9.5386956521739119</v>
      </c>
      <c r="P244" s="34">
        <f t="shared" si="75"/>
        <v>8000</v>
      </c>
      <c r="Q244" s="36">
        <v>7.4</v>
      </c>
      <c r="R244" s="34" t="s">
        <v>25</v>
      </c>
      <c r="S244" s="37">
        <f t="shared" si="76"/>
        <v>378.37837837837833</v>
      </c>
      <c r="U244" s="39">
        <v>1400</v>
      </c>
      <c r="V244" s="39">
        <v>2000</v>
      </c>
      <c r="W244" s="39">
        <v>2000</v>
      </c>
      <c r="X244" s="39">
        <v>3600</v>
      </c>
      <c r="Y244" s="39"/>
      <c r="Z244" s="39">
        <f t="shared" si="79"/>
        <v>9000</v>
      </c>
      <c r="AA244" s="34">
        <v>2200</v>
      </c>
      <c r="AB244" s="34">
        <v>11000</v>
      </c>
      <c r="AC244" s="34">
        <v>2150</v>
      </c>
      <c r="AD244" s="34">
        <v>460</v>
      </c>
      <c r="AE244" s="34">
        <v>3800</v>
      </c>
      <c r="AF244" s="36">
        <f t="shared" si="77"/>
        <v>4.1860465116279073</v>
      </c>
      <c r="AG244" s="40">
        <f t="shared" si="83"/>
        <v>9.3478260869565215</v>
      </c>
      <c r="AH244" s="98">
        <v>5600</v>
      </c>
      <c r="AI244" s="36">
        <v>4.3</v>
      </c>
      <c r="AJ244" s="40" t="s">
        <v>26</v>
      </c>
      <c r="AK244" s="37">
        <f t="shared" si="78"/>
        <v>1823.2558139534883</v>
      </c>
    </row>
    <row r="245" spans="1:37">
      <c r="A245" s="47"/>
      <c r="B245" s="126" t="s">
        <v>254</v>
      </c>
      <c r="C245" s="34">
        <v>1400</v>
      </c>
      <c r="D245" s="34">
        <v>2000</v>
      </c>
      <c r="E245" s="34">
        <v>2300</v>
      </c>
      <c r="F245" s="34">
        <v>2300</v>
      </c>
      <c r="G245" s="34"/>
      <c r="H245" s="34">
        <f t="shared" si="86"/>
        <v>8000</v>
      </c>
      <c r="I245" s="34">
        <v>2600</v>
      </c>
      <c r="J245" s="34">
        <v>10500</v>
      </c>
      <c r="K245" s="34">
        <v>2130</v>
      </c>
      <c r="L245" s="34">
        <v>580</v>
      </c>
      <c r="M245" s="34">
        <v>3950</v>
      </c>
      <c r="N245" s="81">
        <f t="shared" si="73"/>
        <v>3.755868544600939</v>
      </c>
      <c r="O245" s="35">
        <f t="shared" si="85"/>
        <v>9.5386956521739119</v>
      </c>
      <c r="P245" s="34">
        <f t="shared" si="75"/>
        <v>8000</v>
      </c>
      <c r="Q245" s="36">
        <v>7.4</v>
      </c>
      <c r="R245" s="34" t="s">
        <v>25</v>
      </c>
      <c r="S245" s="37">
        <f t="shared" si="76"/>
        <v>378.37837837837833</v>
      </c>
      <c r="U245" s="39">
        <v>1500</v>
      </c>
      <c r="V245" s="39">
        <v>2100</v>
      </c>
      <c r="W245" s="39">
        <v>2700</v>
      </c>
      <c r="X245" s="39">
        <v>2700</v>
      </c>
      <c r="Y245" s="39"/>
      <c r="Z245" s="39">
        <f t="shared" si="79"/>
        <v>9000</v>
      </c>
      <c r="AA245" s="34">
        <v>2200</v>
      </c>
      <c r="AB245" s="34">
        <v>11000</v>
      </c>
      <c r="AC245" s="34">
        <v>2190</v>
      </c>
      <c r="AD245" s="34">
        <v>460</v>
      </c>
      <c r="AE245" s="34">
        <v>3860</v>
      </c>
      <c r="AF245" s="36">
        <f t="shared" si="77"/>
        <v>4.1095890410958908</v>
      </c>
      <c r="AG245" s="40">
        <f t="shared" si="83"/>
        <v>9.5217391304347831</v>
      </c>
      <c r="AH245" s="98">
        <v>5600</v>
      </c>
      <c r="AI245" s="36">
        <v>4.3</v>
      </c>
      <c r="AJ245" s="40" t="s">
        <v>26</v>
      </c>
      <c r="AK245" s="37">
        <f t="shared" si="78"/>
        <v>1823.2558139534883</v>
      </c>
    </row>
    <row r="246" spans="1:37">
      <c r="A246" s="47"/>
      <c r="B246" s="126" t="s">
        <v>283</v>
      </c>
      <c r="C246" s="34">
        <v>1400</v>
      </c>
      <c r="D246" s="34">
        <v>1900</v>
      </c>
      <c r="E246" s="34">
        <v>2200</v>
      </c>
      <c r="F246" s="34">
        <v>2500</v>
      </c>
      <c r="G246" s="34"/>
      <c r="H246" s="34">
        <f t="shared" si="86"/>
        <v>8000</v>
      </c>
      <c r="I246" s="34">
        <v>2600</v>
      </c>
      <c r="J246" s="34">
        <v>10500</v>
      </c>
      <c r="K246" s="34">
        <v>2130</v>
      </c>
      <c r="L246" s="34">
        <v>580</v>
      </c>
      <c r="M246" s="34">
        <v>3950</v>
      </c>
      <c r="N246" s="81">
        <f t="shared" si="73"/>
        <v>3.755868544600939</v>
      </c>
      <c r="O246" s="35">
        <f t="shared" si="85"/>
        <v>9.5386956521739119</v>
      </c>
      <c r="P246" s="34">
        <f t="shared" si="75"/>
        <v>8000</v>
      </c>
      <c r="Q246" s="36">
        <v>7.4</v>
      </c>
      <c r="R246" s="34" t="s">
        <v>25</v>
      </c>
      <c r="S246" s="37">
        <f t="shared" si="76"/>
        <v>378.37837837837833</v>
      </c>
      <c r="U246" s="39">
        <v>1500</v>
      </c>
      <c r="V246" s="39">
        <v>2000</v>
      </c>
      <c r="W246" s="39">
        <v>2600</v>
      </c>
      <c r="X246" s="39">
        <v>2900</v>
      </c>
      <c r="Y246" s="39"/>
      <c r="Z246" s="39">
        <f t="shared" si="79"/>
        <v>9000</v>
      </c>
      <c r="AA246" s="34">
        <v>2200</v>
      </c>
      <c r="AB246" s="34">
        <v>11000</v>
      </c>
      <c r="AC246" s="34">
        <v>2180</v>
      </c>
      <c r="AD246" s="34">
        <v>460</v>
      </c>
      <c r="AE246" s="34">
        <v>3850</v>
      </c>
      <c r="AF246" s="36">
        <f t="shared" si="77"/>
        <v>4.1284403669724767</v>
      </c>
      <c r="AG246" s="40">
        <f t="shared" si="83"/>
        <v>9.4782608695652169</v>
      </c>
      <c r="AH246" s="98">
        <v>5600</v>
      </c>
      <c r="AI246" s="36">
        <v>4.3</v>
      </c>
      <c r="AJ246" s="40" t="s">
        <v>26</v>
      </c>
      <c r="AK246" s="37">
        <f t="shared" si="78"/>
        <v>1823.2558139534883</v>
      </c>
    </row>
    <row r="247" spans="1:37">
      <c r="A247" s="47"/>
      <c r="B247" s="126" t="s">
        <v>325</v>
      </c>
      <c r="C247" s="34">
        <v>1300</v>
      </c>
      <c r="D247" s="34">
        <v>1800</v>
      </c>
      <c r="E247" s="34">
        <v>2000</v>
      </c>
      <c r="F247" s="34">
        <v>2900</v>
      </c>
      <c r="G247" s="34"/>
      <c r="H247" s="34">
        <f t="shared" si="86"/>
        <v>8000</v>
      </c>
      <c r="I247" s="34">
        <v>2600</v>
      </c>
      <c r="J247" s="34">
        <v>10500</v>
      </c>
      <c r="K247" s="34">
        <v>2130</v>
      </c>
      <c r="L247" s="34">
        <v>580</v>
      </c>
      <c r="M247" s="34">
        <v>3950</v>
      </c>
      <c r="N247" s="81">
        <f t="shared" si="73"/>
        <v>3.755868544600939</v>
      </c>
      <c r="O247" s="35">
        <f t="shared" si="85"/>
        <v>9.5386956521739119</v>
      </c>
      <c r="P247" s="34">
        <f t="shared" si="75"/>
        <v>8000</v>
      </c>
      <c r="Q247" s="36">
        <v>7.4</v>
      </c>
      <c r="R247" s="34" t="s">
        <v>25</v>
      </c>
      <c r="S247" s="37">
        <f t="shared" si="76"/>
        <v>378.37837837837833</v>
      </c>
      <c r="U247" s="39">
        <v>1400</v>
      </c>
      <c r="V247" s="39">
        <v>1900</v>
      </c>
      <c r="W247" s="39">
        <v>2500</v>
      </c>
      <c r="X247" s="39">
        <v>3200</v>
      </c>
      <c r="Y247" s="39"/>
      <c r="Z247" s="39">
        <f t="shared" si="79"/>
        <v>9000</v>
      </c>
      <c r="AA247" s="34">
        <v>2200</v>
      </c>
      <c r="AB247" s="34">
        <v>11000</v>
      </c>
      <c r="AC247" s="34">
        <v>2150</v>
      </c>
      <c r="AD247" s="34">
        <v>460</v>
      </c>
      <c r="AE247" s="34">
        <v>3800</v>
      </c>
      <c r="AF247" s="36">
        <f t="shared" si="77"/>
        <v>4.1860465116279073</v>
      </c>
      <c r="AG247" s="40">
        <f t="shared" si="83"/>
        <v>9.3478260869565215</v>
      </c>
      <c r="AH247" s="98">
        <v>5600</v>
      </c>
      <c r="AI247" s="36">
        <v>4.3</v>
      </c>
      <c r="AJ247" s="40" t="s">
        <v>26</v>
      </c>
      <c r="AK247" s="37">
        <f t="shared" si="78"/>
        <v>1823.2558139534883</v>
      </c>
    </row>
    <row r="248" spans="1:37">
      <c r="A248" s="47"/>
      <c r="B248" s="126" t="s">
        <v>255</v>
      </c>
      <c r="C248" s="34">
        <v>1100</v>
      </c>
      <c r="D248" s="34">
        <v>2300</v>
      </c>
      <c r="E248" s="34">
        <v>2300</v>
      </c>
      <c r="F248" s="34">
        <v>2300</v>
      </c>
      <c r="G248" s="34"/>
      <c r="H248" s="34">
        <f t="shared" si="86"/>
        <v>8000</v>
      </c>
      <c r="I248" s="34">
        <v>2600</v>
      </c>
      <c r="J248" s="34">
        <v>10500</v>
      </c>
      <c r="K248" s="34">
        <v>2130</v>
      </c>
      <c r="L248" s="34">
        <v>580</v>
      </c>
      <c r="M248" s="34">
        <v>3950</v>
      </c>
      <c r="N248" s="81">
        <f t="shared" si="73"/>
        <v>3.755868544600939</v>
      </c>
      <c r="O248" s="35">
        <f t="shared" si="85"/>
        <v>9.5386956521739119</v>
      </c>
      <c r="P248" s="34">
        <f t="shared" si="75"/>
        <v>8000</v>
      </c>
      <c r="Q248" s="36">
        <v>7.4</v>
      </c>
      <c r="R248" s="34" t="s">
        <v>25</v>
      </c>
      <c r="S248" s="37">
        <f t="shared" si="76"/>
        <v>378.37837837837833</v>
      </c>
      <c r="U248" s="39">
        <v>1200</v>
      </c>
      <c r="V248" s="39">
        <v>2600</v>
      </c>
      <c r="W248" s="39">
        <v>2600</v>
      </c>
      <c r="X248" s="39">
        <v>2600</v>
      </c>
      <c r="Y248" s="39"/>
      <c r="Z248" s="39">
        <f t="shared" si="79"/>
        <v>9000</v>
      </c>
      <c r="AA248" s="34">
        <v>2200</v>
      </c>
      <c r="AB248" s="34">
        <v>11000</v>
      </c>
      <c r="AC248" s="34">
        <v>2180</v>
      </c>
      <c r="AD248" s="34">
        <v>460</v>
      </c>
      <c r="AE248" s="34">
        <v>3840</v>
      </c>
      <c r="AF248" s="36">
        <f t="shared" si="77"/>
        <v>4.1284403669724767</v>
      </c>
      <c r="AG248" s="40">
        <f t="shared" si="83"/>
        <v>9.4782608695652169</v>
      </c>
      <c r="AH248" s="98">
        <v>5600</v>
      </c>
      <c r="AI248" s="36">
        <v>4.3</v>
      </c>
      <c r="AJ248" s="40" t="s">
        <v>26</v>
      </c>
      <c r="AK248" s="37">
        <f t="shared" si="78"/>
        <v>1823.2558139534883</v>
      </c>
    </row>
    <row r="249" spans="1:37">
      <c r="A249" s="47"/>
      <c r="B249" s="126" t="s">
        <v>284</v>
      </c>
      <c r="C249" s="34">
        <v>1100</v>
      </c>
      <c r="D249" s="34">
        <v>2200</v>
      </c>
      <c r="E249" s="34">
        <v>2200</v>
      </c>
      <c r="F249" s="34">
        <v>2500</v>
      </c>
      <c r="G249" s="34"/>
      <c r="H249" s="34">
        <f t="shared" si="86"/>
        <v>8000</v>
      </c>
      <c r="I249" s="34">
        <v>2600</v>
      </c>
      <c r="J249" s="34">
        <v>10500</v>
      </c>
      <c r="K249" s="34">
        <v>2130</v>
      </c>
      <c r="L249" s="34">
        <v>580</v>
      </c>
      <c r="M249" s="34">
        <v>3950</v>
      </c>
      <c r="N249" s="81">
        <f t="shared" si="73"/>
        <v>3.755868544600939</v>
      </c>
      <c r="O249" s="35">
        <f t="shared" si="85"/>
        <v>9.5386956521739119</v>
      </c>
      <c r="P249" s="34">
        <f t="shared" si="75"/>
        <v>8000</v>
      </c>
      <c r="Q249" s="36">
        <v>7.4</v>
      </c>
      <c r="R249" s="34" t="s">
        <v>25</v>
      </c>
      <c r="S249" s="37">
        <f t="shared" si="76"/>
        <v>378.37837837837833</v>
      </c>
      <c r="U249" s="39">
        <v>1200</v>
      </c>
      <c r="V249" s="39">
        <v>2500</v>
      </c>
      <c r="W249" s="39">
        <v>2500</v>
      </c>
      <c r="X249" s="39">
        <v>2800</v>
      </c>
      <c r="Y249" s="39"/>
      <c r="Z249" s="39">
        <f t="shared" si="79"/>
        <v>9000</v>
      </c>
      <c r="AA249" s="34">
        <v>2200</v>
      </c>
      <c r="AB249" s="34">
        <v>11000</v>
      </c>
      <c r="AC249" s="34">
        <v>2170</v>
      </c>
      <c r="AD249" s="34">
        <v>460</v>
      </c>
      <c r="AE249" s="34">
        <v>3820</v>
      </c>
      <c r="AF249" s="36">
        <f t="shared" si="77"/>
        <v>4.1474654377880187</v>
      </c>
      <c r="AG249" s="40">
        <f t="shared" si="83"/>
        <v>9.4347826086956523</v>
      </c>
      <c r="AH249" s="98">
        <v>5600</v>
      </c>
      <c r="AI249" s="36">
        <v>4.3</v>
      </c>
      <c r="AJ249" s="40" t="s">
        <v>26</v>
      </c>
      <c r="AK249" s="37">
        <f t="shared" si="78"/>
        <v>1823.2558139534883</v>
      </c>
    </row>
    <row r="250" spans="1:37">
      <c r="A250" s="47"/>
      <c r="B250" s="126" t="s">
        <v>287</v>
      </c>
      <c r="C250" s="34">
        <v>1100</v>
      </c>
      <c r="D250" s="34">
        <v>1900</v>
      </c>
      <c r="E250" s="34">
        <v>2500</v>
      </c>
      <c r="F250" s="34">
        <v>2500</v>
      </c>
      <c r="G250" s="34"/>
      <c r="H250" s="34">
        <f t="shared" si="86"/>
        <v>8000</v>
      </c>
      <c r="I250" s="34">
        <v>2600</v>
      </c>
      <c r="J250" s="34">
        <v>10500</v>
      </c>
      <c r="K250" s="34">
        <v>2130</v>
      </c>
      <c r="L250" s="34">
        <v>580</v>
      </c>
      <c r="M250" s="34">
        <v>3950</v>
      </c>
      <c r="N250" s="81">
        <f t="shared" si="73"/>
        <v>3.755868544600939</v>
      </c>
      <c r="O250" s="35">
        <f t="shared" si="85"/>
        <v>9.5386956521739119</v>
      </c>
      <c r="P250" s="34">
        <f t="shared" si="75"/>
        <v>8000</v>
      </c>
      <c r="Q250" s="36">
        <v>7.4</v>
      </c>
      <c r="R250" s="34" t="s">
        <v>25</v>
      </c>
      <c r="S250" s="37">
        <f t="shared" si="76"/>
        <v>378.37837837837833</v>
      </c>
      <c r="U250" s="39">
        <v>1200</v>
      </c>
      <c r="V250" s="39">
        <v>2400</v>
      </c>
      <c r="W250" s="39">
        <v>2700</v>
      </c>
      <c r="X250" s="39">
        <v>2700</v>
      </c>
      <c r="Y250" s="39"/>
      <c r="Z250" s="39">
        <f t="shared" si="79"/>
        <v>9000</v>
      </c>
      <c r="AA250" s="34">
        <v>2200</v>
      </c>
      <c r="AB250" s="34">
        <v>11000</v>
      </c>
      <c r="AC250" s="34">
        <v>2160</v>
      </c>
      <c r="AD250" s="34">
        <v>460</v>
      </c>
      <c r="AE250" s="34">
        <v>3810</v>
      </c>
      <c r="AF250" s="36">
        <f t="shared" si="77"/>
        <v>4.166666666666667</v>
      </c>
      <c r="AG250" s="40">
        <f t="shared" si="83"/>
        <v>9.3913043478260878</v>
      </c>
      <c r="AH250" s="98">
        <v>5600</v>
      </c>
      <c r="AI250" s="36">
        <v>4.3</v>
      </c>
      <c r="AJ250" s="40" t="s">
        <v>26</v>
      </c>
      <c r="AK250" s="37">
        <f t="shared" si="78"/>
        <v>1823.2558139534883</v>
      </c>
    </row>
    <row r="251" spans="1:37">
      <c r="A251" s="47"/>
      <c r="B251" s="34" t="s">
        <v>240</v>
      </c>
      <c r="C251" s="34">
        <v>2000</v>
      </c>
      <c r="D251" s="34">
        <v>2000</v>
      </c>
      <c r="E251" s="34">
        <v>2000</v>
      </c>
      <c r="F251" s="34">
        <v>2000</v>
      </c>
      <c r="G251" s="34"/>
      <c r="H251" s="34">
        <f t="shared" si="86"/>
        <v>8000</v>
      </c>
      <c r="I251" s="34">
        <v>2600</v>
      </c>
      <c r="J251" s="34">
        <v>10500</v>
      </c>
      <c r="K251" s="34">
        <v>2130</v>
      </c>
      <c r="L251" s="34">
        <v>580</v>
      </c>
      <c r="M251" s="34">
        <v>3950</v>
      </c>
      <c r="N251" s="81">
        <f t="shared" si="73"/>
        <v>3.755868544600939</v>
      </c>
      <c r="O251" s="35">
        <f t="shared" si="85"/>
        <v>9.5386956521739119</v>
      </c>
      <c r="P251" s="34">
        <f t="shared" si="75"/>
        <v>8000</v>
      </c>
      <c r="Q251" s="36">
        <v>7.5</v>
      </c>
      <c r="R251" s="34" t="s">
        <v>25</v>
      </c>
      <c r="S251" s="37">
        <f t="shared" si="76"/>
        <v>373.33333333333331</v>
      </c>
      <c r="U251" s="39">
        <v>2250</v>
      </c>
      <c r="V251" s="39">
        <v>2250</v>
      </c>
      <c r="W251" s="39">
        <v>2250</v>
      </c>
      <c r="X251" s="39">
        <v>2250</v>
      </c>
      <c r="Y251" s="39"/>
      <c r="Z251" s="39">
        <f t="shared" si="79"/>
        <v>9000</v>
      </c>
      <c r="AA251" s="34">
        <v>2200</v>
      </c>
      <c r="AB251" s="34">
        <v>11000</v>
      </c>
      <c r="AC251" s="34">
        <v>2150</v>
      </c>
      <c r="AD251" s="34">
        <v>460</v>
      </c>
      <c r="AE251" s="34">
        <v>3880</v>
      </c>
      <c r="AF251" s="36">
        <f t="shared" si="77"/>
        <v>4.1860465116279073</v>
      </c>
      <c r="AG251" s="40">
        <f t="shared" si="83"/>
        <v>9.3478260869565215</v>
      </c>
      <c r="AH251" s="98">
        <v>5600</v>
      </c>
      <c r="AI251" s="36">
        <v>4.4000000000000004</v>
      </c>
      <c r="AJ251" s="34" t="s">
        <v>26</v>
      </c>
      <c r="AK251" s="37">
        <f t="shared" si="78"/>
        <v>1781.8181818181818</v>
      </c>
    </row>
    <row r="252" spans="1:37">
      <c r="A252" s="47"/>
      <c r="B252" s="126" t="s">
        <v>256</v>
      </c>
      <c r="C252" s="34">
        <v>1933</v>
      </c>
      <c r="D252" s="34">
        <v>1933</v>
      </c>
      <c r="E252" s="34">
        <v>1933</v>
      </c>
      <c r="F252" s="34">
        <v>2200</v>
      </c>
      <c r="G252" s="34"/>
      <c r="H252" s="34">
        <v>8000</v>
      </c>
      <c r="I252" s="34">
        <v>2600</v>
      </c>
      <c r="J252" s="34">
        <v>10500</v>
      </c>
      <c r="K252" s="34">
        <v>2130</v>
      </c>
      <c r="L252" s="34">
        <v>580</v>
      </c>
      <c r="M252" s="34">
        <v>3950</v>
      </c>
      <c r="N252" s="81">
        <f t="shared" si="73"/>
        <v>3.755868544600939</v>
      </c>
      <c r="O252" s="35">
        <f t="shared" si="85"/>
        <v>9.5386956521739119</v>
      </c>
      <c r="P252" s="34">
        <f t="shared" si="75"/>
        <v>8000</v>
      </c>
      <c r="Q252" s="36">
        <v>7.5</v>
      </c>
      <c r="R252" s="34" t="s">
        <v>25</v>
      </c>
      <c r="S252" s="37">
        <f t="shared" si="76"/>
        <v>373.33333333333331</v>
      </c>
      <c r="U252" s="39">
        <v>2167</v>
      </c>
      <c r="V252" s="39">
        <v>2167</v>
      </c>
      <c r="W252" s="39">
        <v>2167</v>
      </c>
      <c r="X252" s="39">
        <v>2500</v>
      </c>
      <c r="Y252" s="39"/>
      <c r="Z252" s="39">
        <v>9000</v>
      </c>
      <c r="AA252" s="34">
        <v>2200</v>
      </c>
      <c r="AB252" s="34">
        <v>11000</v>
      </c>
      <c r="AC252" s="34">
        <v>2140</v>
      </c>
      <c r="AD252" s="34">
        <v>460</v>
      </c>
      <c r="AE252" s="34">
        <v>3870</v>
      </c>
      <c r="AF252" s="36">
        <f t="shared" si="77"/>
        <v>4.2056074766355138</v>
      </c>
      <c r="AG252" s="40">
        <f t="shared" si="83"/>
        <v>9.304347826086957</v>
      </c>
      <c r="AH252" s="98">
        <v>5600</v>
      </c>
      <c r="AI252" s="36">
        <v>4.4000000000000004</v>
      </c>
      <c r="AJ252" s="34" t="s">
        <v>26</v>
      </c>
      <c r="AK252" s="37">
        <f t="shared" ref="AK252" si="87">AH252*1400/AI252/1000</f>
        <v>1781.8181818181818</v>
      </c>
    </row>
    <row r="253" spans="1:37">
      <c r="A253" s="47"/>
      <c r="B253" s="126" t="s">
        <v>285</v>
      </c>
      <c r="C253" s="34">
        <v>1810</v>
      </c>
      <c r="D253" s="34">
        <v>1810</v>
      </c>
      <c r="E253" s="34">
        <v>1810</v>
      </c>
      <c r="F253" s="34">
        <v>2570</v>
      </c>
      <c r="G253" s="34"/>
      <c r="H253" s="34">
        <f t="shared" ref="H253:H263" si="88">C253+D253+E253+F253</f>
        <v>8000</v>
      </c>
      <c r="I253" s="34">
        <v>2600</v>
      </c>
      <c r="J253" s="34">
        <v>10500</v>
      </c>
      <c r="K253" s="34">
        <v>2130</v>
      </c>
      <c r="L253" s="34">
        <v>580</v>
      </c>
      <c r="M253" s="34">
        <v>3950</v>
      </c>
      <c r="N253" s="81">
        <f t="shared" si="73"/>
        <v>3.755868544600939</v>
      </c>
      <c r="O253" s="35">
        <f t="shared" si="85"/>
        <v>9.5386956521739119</v>
      </c>
      <c r="P253" s="34">
        <f t="shared" si="75"/>
        <v>8000</v>
      </c>
      <c r="Q253" s="36">
        <v>7.5</v>
      </c>
      <c r="R253" s="34" t="s">
        <v>25</v>
      </c>
      <c r="S253" s="37">
        <f t="shared" si="76"/>
        <v>373.33333333333331</v>
      </c>
      <c r="U253" s="39">
        <v>2034.7826086956522</v>
      </c>
      <c r="V253" s="39">
        <v>2034.7826086956522</v>
      </c>
      <c r="W253" s="39">
        <v>2034.7826086956522</v>
      </c>
      <c r="X253" s="39">
        <v>2895</v>
      </c>
      <c r="Y253" s="39"/>
      <c r="Z253" s="39">
        <v>9000</v>
      </c>
      <c r="AA253" s="34">
        <v>2200</v>
      </c>
      <c r="AB253" s="34">
        <v>11000</v>
      </c>
      <c r="AC253" s="34">
        <v>2130</v>
      </c>
      <c r="AD253" s="34">
        <v>460</v>
      </c>
      <c r="AE253" s="34">
        <v>3860</v>
      </c>
      <c r="AF253" s="36">
        <f t="shared" si="77"/>
        <v>4.225352112676056</v>
      </c>
      <c r="AG253" s="40">
        <f t="shared" si="83"/>
        <v>9.2608695652173907</v>
      </c>
      <c r="AH253" s="98">
        <v>5600</v>
      </c>
      <c r="AI253" s="36">
        <v>4.4000000000000004</v>
      </c>
      <c r="AJ253" s="34" t="s">
        <v>26</v>
      </c>
      <c r="AK253" s="37">
        <f t="shared" si="78"/>
        <v>1781.8181818181818</v>
      </c>
    </row>
    <row r="254" spans="1:37">
      <c r="A254" s="47"/>
      <c r="B254" s="126" t="s">
        <v>326</v>
      </c>
      <c r="C254" s="34">
        <v>1550</v>
      </c>
      <c r="D254" s="34">
        <v>1550</v>
      </c>
      <c r="E254" s="34">
        <v>1550</v>
      </c>
      <c r="F254" s="34">
        <v>3350</v>
      </c>
      <c r="G254" s="34"/>
      <c r="H254" s="34">
        <f t="shared" si="88"/>
        <v>8000</v>
      </c>
      <c r="I254" s="34">
        <v>2600</v>
      </c>
      <c r="J254" s="34">
        <v>10500</v>
      </c>
      <c r="K254" s="34">
        <v>2130</v>
      </c>
      <c r="L254" s="34">
        <v>580</v>
      </c>
      <c r="M254" s="34">
        <v>3950</v>
      </c>
      <c r="N254" s="81">
        <f t="shared" si="73"/>
        <v>3.755868544600939</v>
      </c>
      <c r="O254" s="35">
        <f t="shared" si="85"/>
        <v>9.5386956521739119</v>
      </c>
      <c r="P254" s="34">
        <f t="shared" si="75"/>
        <v>8000</v>
      </c>
      <c r="Q254" s="36">
        <v>7.5</v>
      </c>
      <c r="R254" s="34" t="s">
        <v>25</v>
      </c>
      <c r="S254" s="37">
        <f t="shared" si="76"/>
        <v>373.33333333333331</v>
      </c>
      <c r="U254" s="39">
        <v>1760</v>
      </c>
      <c r="V254" s="39">
        <v>1760</v>
      </c>
      <c r="W254" s="39">
        <v>1760</v>
      </c>
      <c r="X254" s="39">
        <v>3720</v>
      </c>
      <c r="Y254" s="39"/>
      <c r="Z254" s="39">
        <f t="shared" ref="Z254:Z263" si="89">U254+V254+W254+X254</f>
        <v>9000</v>
      </c>
      <c r="AA254" s="34">
        <v>2200</v>
      </c>
      <c r="AB254" s="34">
        <v>11000</v>
      </c>
      <c r="AC254" s="34">
        <v>2120</v>
      </c>
      <c r="AD254" s="34">
        <v>460</v>
      </c>
      <c r="AE254" s="34">
        <v>3800</v>
      </c>
      <c r="AF254" s="36">
        <f t="shared" si="77"/>
        <v>4.2452830188679247</v>
      </c>
      <c r="AG254" s="40">
        <f t="shared" si="83"/>
        <v>9.2173913043478262</v>
      </c>
      <c r="AH254" s="98">
        <v>5600</v>
      </c>
      <c r="AI254" s="36">
        <v>4.4000000000000004</v>
      </c>
      <c r="AJ254" s="34" t="s">
        <v>26</v>
      </c>
      <c r="AK254" s="37">
        <f t="shared" si="78"/>
        <v>1781.8181818181818</v>
      </c>
    </row>
    <row r="255" spans="1:37">
      <c r="A255" s="47"/>
      <c r="B255" s="126" t="s">
        <v>257</v>
      </c>
      <c r="C255" s="34">
        <v>1830</v>
      </c>
      <c r="D255" s="34">
        <v>1830</v>
      </c>
      <c r="E255" s="34">
        <v>2170</v>
      </c>
      <c r="F255" s="34">
        <v>2170</v>
      </c>
      <c r="G255" s="34"/>
      <c r="H255" s="34">
        <f t="shared" si="88"/>
        <v>8000</v>
      </c>
      <c r="I255" s="34">
        <v>2600</v>
      </c>
      <c r="J255" s="34">
        <v>10500</v>
      </c>
      <c r="K255" s="34">
        <v>2130</v>
      </c>
      <c r="L255" s="34">
        <v>580</v>
      </c>
      <c r="M255" s="34">
        <v>3950</v>
      </c>
      <c r="N255" s="81">
        <f t="shared" si="73"/>
        <v>3.755868544600939</v>
      </c>
      <c r="O255" s="35">
        <f t="shared" si="85"/>
        <v>9.5386956521739119</v>
      </c>
      <c r="P255" s="34">
        <f t="shared" si="75"/>
        <v>8000</v>
      </c>
      <c r="Q255" s="36">
        <v>7.5</v>
      </c>
      <c r="R255" s="34" t="s">
        <v>25</v>
      </c>
      <c r="S255" s="37">
        <f t="shared" si="76"/>
        <v>373.33333333333331</v>
      </c>
      <c r="U255" s="39">
        <v>2090</v>
      </c>
      <c r="V255" s="39">
        <v>2090</v>
      </c>
      <c r="W255" s="39">
        <v>2410</v>
      </c>
      <c r="X255" s="39">
        <v>2410</v>
      </c>
      <c r="Y255" s="39"/>
      <c r="Z255" s="39">
        <f t="shared" si="89"/>
        <v>9000</v>
      </c>
      <c r="AA255" s="34">
        <v>2200</v>
      </c>
      <c r="AB255" s="34">
        <v>11000</v>
      </c>
      <c r="AC255" s="34">
        <v>2140</v>
      </c>
      <c r="AD255" s="34">
        <v>460</v>
      </c>
      <c r="AE255" s="34">
        <v>3850</v>
      </c>
      <c r="AF255" s="36">
        <f t="shared" si="77"/>
        <v>4.2056074766355138</v>
      </c>
      <c r="AG255" s="40">
        <f t="shared" si="83"/>
        <v>9.304347826086957</v>
      </c>
      <c r="AH255" s="98">
        <v>5600</v>
      </c>
      <c r="AI255" s="36">
        <v>4.4000000000000004</v>
      </c>
      <c r="AJ255" s="34" t="s">
        <v>26</v>
      </c>
      <c r="AK255" s="37">
        <f t="shared" si="78"/>
        <v>1781.8181818181818</v>
      </c>
    </row>
    <row r="256" spans="1:37">
      <c r="A256" s="47"/>
      <c r="B256" s="126" t="s">
        <v>286</v>
      </c>
      <c r="C256" s="34">
        <v>1720</v>
      </c>
      <c r="D256" s="34">
        <v>1720</v>
      </c>
      <c r="E256" s="34">
        <v>2130</v>
      </c>
      <c r="F256" s="34">
        <v>2430</v>
      </c>
      <c r="G256" s="34"/>
      <c r="H256" s="34">
        <f t="shared" si="88"/>
        <v>8000</v>
      </c>
      <c r="I256" s="34">
        <v>2600</v>
      </c>
      <c r="J256" s="34">
        <v>10500</v>
      </c>
      <c r="K256" s="34">
        <v>2130</v>
      </c>
      <c r="L256" s="34">
        <v>580</v>
      </c>
      <c r="M256" s="34">
        <v>3950</v>
      </c>
      <c r="N256" s="81">
        <f t="shared" si="73"/>
        <v>3.755868544600939</v>
      </c>
      <c r="O256" s="35">
        <f>K256/230*1.03</f>
        <v>9.5386956521739119</v>
      </c>
      <c r="P256" s="34">
        <f t="shared" si="75"/>
        <v>8000</v>
      </c>
      <c r="Q256" s="36">
        <v>7.5</v>
      </c>
      <c r="R256" s="34" t="s">
        <v>25</v>
      </c>
      <c r="S256" s="37">
        <f t="shared" si="76"/>
        <v>373.33333333333331</v>
      </c>
      <c r="U256" s="39">
        <v>1965</v>
      </c>
      <c r="V256" s="39">
        <v>1965</v>
      </c>
      <c r="W256" s="39">
        <v>2270</v>
      </c>
      <c r="X256" s="39">
        <v>2800</v>
      </c>
      <c r="Y256" s="39"/>
      <c r="Z256" s="39">
        <f t="shared" si="89"/>
        <v>9000</v>
      </c>
      <c r="AA256" s="34">
        <v>2200</v>
      </c>
      <c r="AB256" s="34">
        <v>11000</v>
      </c>
      <c r="AC256" s="34">
        <v>2130</v>
      </c>
      <c r="AD256" s="34">
        <v>460</v>
      </c>
      <c r="AE256" s="34">
        <v>3840</v>
      </c>
      <c r="AF256" s="36">
        <f t="shared" si="77"/>
        <v>4.225352112676056</v>
      </c>
      <c r="AG256" s="40">
        <f t="shared" si="83"/>
        <v>9.2608695652173907</v>
      </c>
      <c r="AH256" s="98">
        <v>5600</v>
      </c>
      <c r="AI256" s="36">
        <v>4.5</v>
      </c>
      <c r="AJ256" s="40" t="s">
        <v>26</v>
      </c>
      <c r="AK256" s="37">
        <f t="shared" si="78"/>
        <v>1742.2222222222222</v>
      </c>
    </row>
    <row r="257" spans="1:37">
      <c r="A257" s="47"/>
      <c r="B257" s="126" t="s">
        <v>288</v>
      </c>
      <c r="C257" s="34">
        <v>1620</v>
      </c>
      <c r="D257" s="34">
        <v>1620</v>
      </c>
      <c r="E257" s="34">
        <v>2380</v>
      </c>
      <c r="F257" s="34">
        <v>2380</v>
      </c>
      <c r="G257" s="34"/>
      <c r="H257" s="34">
        <f t="shared" si="88"/>
        <v>8000</v>
      </c>
      <c r="I257" s="34">
        <v>2600</v>
      </c>
      <c r="J257" s="34">
        <v>10500</v>
      </c>
      <c r="K257" s="34">
        <v>2130</v>
      </c>
      <c r="L257" s="34">
        <v>580</v>
      </c>
      <c r="M257" s="34">
        <v>3950</v>
      </c>
      <c r="N257" s="81">
        <f t="shared" si="73"/>
        <v>3.755868544600939</v>
      </c>
      <c r="O257" s="35">
        <f t="shared" si="85"/>
        <v>9.5386956521739119</v>
      </c>
      <c r="P257" s="34">
        <f t="shared" si="75"/>
        <v>8000</v>
      </c>
      <c r="Q257" s="36">
        <v>7.5</v>
      </c>
      <c r="R257" s="34" t="s">
        <v>25</v>
      </c>
      <c r="S257" s="37">
        <f t="shared" si="76"/>
        <v>373.33333333333331</v>
      </c>
      <c r="U257" s="39">
        <v>1860</v>
      </c>
      <c r="V257" s="39">
        <v>1860</v>
      </c>
      <c r="W257" s="39">
        <v>2640</v>
      </c>
      <c r="X257" s="39">
        <v>2640</v>
      </c>
      <c r="Y257" s="39"/>
      <c r="Z257" s="39">
        <f t="shared" si="89"/>
        <v>9000</v>
      </c>
      <c r="AA257" s="34">
        <v>2200</v>
      </c>
      <c r="AB257" s="34">
        <v>11000</v>
      </c>
      <c r="AC257" s="34">
        <v>2120</v>
      </c>
      <c r="AD257" s="34">
        <v>460</v>
      </c>
      <c r="AE257" s="34">
        <v>3830</v>
      </c>
      <c r="AF257" s="36">
        <f t="shared" si="77"/>
        <v>4.2452830188679247</v>
      </c>
      <c r="AG257" s="40">
        <f t="shared" si="83"/>
        <v>9.2173913043478262</v>
      </c>
      <c r="AH257" s="98">
        <v>5600</v>
      </c>
      <c r="AI257" s="36">
        <v>4.5</v>
      </c>
      <c r="AJ257" s="40" t="s">
        <v>26</v>
      </c>
      <c r="AK257" s="37">
        <f t="shared" si="78"/>
        <v>1742.2222222222222</v>
      </c>
    </row>
    <row r="258" spans="1:37">
      <c r="A258" s="47"/>
      <c r="B258" s="126" t="s">
        <v>258</v>
      </c>
      <c r="C258" s="34">
        <v>1850</v>
      </c>
      <c r="D258" s="34">
        <v>2050</v>
      </c>
      <c r="E258" s="34">
        <v>2050</v>
      </c>
      <c r="F258" s="34">
        <v>2050</v>
      </c>
      <c r="G258" s="34"/>
      <c r="H258" s="34">
        <f t="shared" si="88"/>
        <v>8000</v>
      </c>
      <c r="I258" s="34">
        <v>2600</v>
      </c>
      <c r="J258" s="34">
        <v>10500</v>
      </c>
      <c r="K258" s="34">
        <v>2130</v>
      </c>
      <c r="L258" s="34">
        <v>580</v>
      </c>
      <c r="M258" s="34">
        <v>3950</v>
      </c>
      <c r="N258" s="81">
        <f t="shared" si="73"/>
        <v>3.755868544600939</v>
      </c>
      <c r="O258" s="35">
        <f t="shared" si="85"/>
        <v>9.5386956521739119</v>
      </c>
      <c r="P258" s="34">
        <f t="shared" si="75"/>
        <v>8000</v>
      </c>
      <c r="Q258" s="36">
        <v>7.5</v>
      </c>
      <c r="R258" s="34" t="s">
        <v>25</v>
      </c>
      <c r="S258" s="37">
        <f t="shared" si="76"/>
        <v>373.33333333333331</v>
      </c>
      <c r="U258" s="39">
        <v>2010</v>
      </c>
      <c r="V258" s="39">
        <v>2330</v>
      </c>
      <c r="W258" s="39">
        <v>2330</v>
      </c>
      <c r="X258" s="39">
        <v>2330</v>
      </c>
      <c r="Y258" s="39"/>
      <c r="Z258" s="39">
        <f t="shared" si="89"/>
        <v>9000</v>
      </c>
      <c r="AA258" s="34">
        <v>2200</v>
      </c>
      <c r="AB258" s="34">
        <v>11000</v>
      </c>
      <c r="AC258" s="34">
        <v>2130</v>
      </c>
      <c r="AD258" s="34">
        <v>460</v>
      </c>
      <c r="AE258" s="34">
        <v>3820</v>
      </c>
      <c r="AF258" s="36">
        <f t="shared" si="77"/>
        <v>4.225352112676056</v>
      </c>
      <c r="AG258" s="40">
        <f t="shared" si="83"/>
        <v>9.2608695652173907</v>
      </c>
      <c r="AH258" s="98">
        <v>5600</v>
      </c>
      <c r="AI258" s="36">
        <v>4.5</v>
      </c>
      <c r="AJ258" s="40" t="s">
        <v>26</v>
      </c>
      <c r="AK258" s="37">
        <f t="shared" si="78"/>
        <v>1742.2222222222222</v>
      </c>
    </row>
    <row r="259" spans="1:37">
      <c r="A259" s="47"/>
      <c r="B259" s="126" t="s">
        <v>289</v>
      </c>
      <c r="C259" s="34">
        <v>1640</v>
      </c>
      <c r="D259" s="34">
        <v>1930</v>
      </c>
      <c r="E259" s="34">
        <v>1930</v>
      </c>
      <c r="F259" s="34">
        <v>2500</v>
      </c>
      <c r="G259" s="34"/>
      <c r="H259" s="34">
        <f t="shared" si="88"/>
        <v>8000</v>
      </c>
      <c r="I259" s="34">
        <v>2600</v>
      </c>
      <c r="J259" s="34">
        <v>10500</v>
      </c>
      <c r="K259" s="34">
        <v>2130</v>
      </c>
      <c r="L259" s="34">
        <v>580</v>
      </c>
      <c r="M259" s="34">
        <v>3950</v>
      </c>
      <c r="N259" s="81">
        <f t="shared" si="73"/>
        <v>3.755868544600939</v>
      </c>
      <c r="O259" s="35">
        <f t="shared" si="85"/>
        <v>9.5386956521739119</v>
      </c>
      <c r="P259" s="34">
        <f t="shared" si="75"/>
        <v>8000</v>
      </c>
      <c r="Q259" s="36">
        <v>7.5</v>
      </c>
      <c r="R259" s="34" t="s">
        <v>25</v>
      </c>
      <c r="S259" s="37">
        <f t="shared" si="76"/>
        <v>373.33333333333331</v>
      </c>
      <c r="U259" s="39">
        <v>1900</v>
      </c>
      <c r="V259" s="39">
        <v>2195.1219512195121</v>
      </c>
      <c r="W259" s="39">
        <v>2195.1219512195121</v>
      </c>
      <c r="X259" s="39">
        <v>2710</v>
      </c>
      <c r="Y259" s="39"/>
      <c r="Z259" s="39">
        <f t="shared" si="89"/>
        <v>9000.2439024390242</v>
      </c>
      <c r="AA259" s="34">
        <v>2200</v>
      </c>
      <c r="AB259" s="34">
        <v>11000</v>
      </c>
      <c r="AC259" s="34">
        <v>2120</v>
      </c>
      <c r="AD259" s="34">
        <v>460</v>
      </c>
      <c r="AE259" s="34">
        <v>3830</v>
      </c>
      <c r="AF259" s="36">
        <f t="shared" si="77"/>
        <v>4.2453980671882192</v>
      </c>
      <c r="AG259" s="40">
        <f t="shared" si="83"/>
        <v>9.2173913043478262</v>
      </c>
      <c r="AH259" s="98">
        <v>5600</v>
      </c>
      <c r="AI259" s="36">
        <v>4.5</v>
      </c>
      <c r="AJ259" s="40" t="s">
        <v>26</v>
      </c>
      <c r="AK259" s="37">
        <f t="shared" si="78"/>
        <v>1742.2222222222222</v>
      </c>
    </row>
    <row r="260" spans="1:37">
      <c r="A260" s="47"/>
      <c r="B260" s="126" t="s">
        <v>290</v>
      </c>
      <c r="C260" s="34">
        <v>1550</v>
      </c>
      <c r="D260" s="34">
        <v>1920</v>
      </c>
      <c r="E260" s="34">
        <v>2265</v>
      </c>
      <c r="F260" s="34">
        <v>2265</v>
      </c>
      <c r="G260" s="34"/>
      <c r="H260" s="34">
        <f t="shared" si="88"/>
        <v>8000</v>
      </c>
      <c r="I260" s="34">
        <v>2600</v>
      </c>
      <c r="J260" s="34">
        <v>10500</v>
      </c>
      <c r="K260" s="34">
        <v>2130</v>
      </c>
      <c r="L260" s="34">
        <v>580</v>
      </c>
      <c r="M260" s="34">
        <v>3950</v>
      </c>
      <c r="N260" s="81">
        <f t="shared" si="73"/>
        <v>3.755868544600939</v>
      </c>
      <c r="O260" s="35">
        <f t="shared" si="85"/>
        <v>9.5386956521739119</v>
      </c>
      <c r="P260" s="34">
        <f t="shared" si="75"/>
        <v>8000</v>
      </c>
      <c r="Q260" s="36">
        <v>7.5</v>
      </c>
      <c r="R260" s="34" t="s">
        <v>25</v>
      </c>
      <c r="S260" s="37">
        <f t="shared" si="76"/>
        <v>373.33333333333331</v>
      </c>
      <c r="U260" s="39">
        <v>1800</v>
      </c>
      <c r="V260" s="39">
        <v>2080</v>
      </c>
      <c r="W260" s="39">
        <v>2560</v>
      </c>
      <c r="X260" s="39">
        <v>2560</v>
      </c>
      <c r="Y260" s="39"/>
      <c r="Z260" s="39">
        <f t="shared" si="89"/>
        <v>9000</v>
      </c>
      <c r="AA260" s="34">
        <v>2200</v>
      </c>
      <c r="AB260" s="34">
        <v>11000</v>
      </c>
      <c r="AC260" s="34">
        <v>2120</v>
      </c>
      <c r="AD260" s="34">
        <v>460</v>
      </c>
      <c r="AE260" s="34">
        <v>3820</v>
      </c>
      <c r="AF260" s="36">
        <f t="shared" si="77"/>
        <v>4.2452830188679247</v>
      </c>
      <c r="AG260" s="40">
        <f t="shared" si="83"/>
        <v>9.2173913043478262</v>
      </c>
      <c r="AH260" s="98">
        <v>5600</v>
      </c>
      <c r="AI260" s="36">
        <v>4.5</v>
      </c>
      <c r="AJ260" s="40" t="s">
        <v>26</v>
      </c>
      <c r="AK260" s="37">
        <f t="shared" si="78"/>
        <v>1742.2222222222222</v>
      </c>
    </row>
    <row r="261" spans="1:37">
      <c r="A261" s="47"/>
      <c r="B261" s="126" t="s">
        <v>259</v>
      </c>
      <c r="C261" s="34">
        <v>2000</v>
      </c>
      <c r="D261" s="34">
        <v>2000</v>
      </c>
      <c r="E261" s="34">
        <v>2000</v>
      </c>
      <c r="F261" s="34">
        <v>2000</v>
      </c>
      <c r="G261" s="34"/>
      <c r="H261" s="34">
        <f t="shared" si="88"/>
        <v>8000</v>
      </c>
      <c r="I261" s="34">
        <v>2600</v>
      </c>
      <c r="J261" s="34">
        <v>10500</v>
      </c>
      <c r="K261" s="34">
        <v>2130</v>
      </c>
      <c r="L261" s="34">
        <v>580</v>
      </c>
      <c r="M261" s="34">
        <v>3950</v>
      </c>
      <c r="N261" s="81">
        <f t="shared" ref="N261:N263" si="90">H261/K261</f>
        <v>3.755868544600939</v>
      </c>
      <c r="O261" s="35">
        <f t="shared" si="85"/>
        <v>9.5386956521739119</v>
      </c>
      <c r="P261" s="34">
        <f t="shared" ref="P261:P263" si="91">H261</f>
        <v>8000</v>
      </c>
      <c r="Q261" s="36">
        <v>7.6</v>
      </c>
      <c r="R261" s="34" t="s">
        <v>25</v>
      </c>
      <c r="S261" s="37">
        <f t="shared" ref="S261:S263" si="92">P261*350/Q261/1000</f>
        <v>368.42105263157902</v>
      </c>
      <c r="U261" s="39">
        <v>2250</v>
      </c>
      <c r="V261" s="39">
        <v>2250</v>
      </c>
      <c r="W261" s="39">
        <v>2250</v>
      </c>
      <c r="X261" s="39">
        <v>2250</v>
      </c>
      <c r="Y261" s="39"/>
      <c r="Z261" s="39">
        <f t="shared" si="89"/>
        <v>9000</v>
      </c>
      <c r="AA261" s="34">
        <v>2200</v>
      </c>
      <c r="AB261" s="34">
        <v>11000</v>
      </c>
      <c r="AC261" s="34">
        <v>2130</v>
      </c>
      <c r="AD261" s="34">
        <v>460</v>
      </c>
      <c r="AE261" s="34">
        <v>3820</v>
      </c>
      <c r="AF261" s="36">
        <f t="shared" ref="AF261:AF263" si="93">Z261/AC261</f>
        <v>4.225352112676056</v>
      </c>
      <c r="AG261" s="40">
        <f t="shared" si="83"/>
        <v>9.2608695652173907</v>
      </c>
      <c r="AH261" s="98">
        <v>5600</v>
      </c>
      <c r="AI261" s="36">
        <v>4.5</v>
      </c>
      <c r="AJ261" s="34" t="s">
        <v>26</v>
      </c>
      <c r="AK261" s="37">
        <f t="shared" ref="AK261:AK263" si="94">AH261*1400/AI261/1000</f>
        <v>1742.2222222222222</v>
      </c>
    </row>
    <row r="262" spans="1:37">
      <c r="A262" s="47"/>
      <c r="B262" s="126" t="s">
        <v>291</v>
      </c>
      <c r="C262" s="34">
        <v>1940</v>
      </c>
      <c r="D262" s="34">
        <v>1940</v>
      </c>
      <c r="E262" s="34">
        <v>1940</v>
      </c>
      <c r="F262" s="34">
        <v>2180</v>
      </c>
      <c r="G262" s="34"/>
      <c r="H262" s="34">
        <f t="shared" ref="H262" si="95">C262+D262+E262+F262</f>
        <v>8000</v>
      </c>
      <c r="I262" s="34">
        <v>2600</v>
      </c>
      <c r="J262" s="34">
        <v>10500</v>
      </c>
      <c r="K262" s="34">
        <v>2130</v>
      </c>
      <c r="L262" s="34">
        <v>580</v>
      </c>
      <c r="M262" s="34">
        <v>3950</v>
      </c>
      <c r="N262" s="81">
        <f t="shared" ref="N262" si="96">H262/K262</f>
        <v>3.755868544600939</v>
      </c>
      <c r="O262" s="35">
        <f t="shared" ref="O262" si="97">K262/230*1.03</f>
        <v>9.5386956521739119</v>
      </c>
      <c r="P262" s="34">
        <f t="shared" ref="P262" si="98">H262</f>
        <v>8000</v>
      </c>
      <c r="Q262" s="36">
        <v>7.6</v>
      </c>
      <c r="R262" s="34" t="s">
        <v>25</v>
      </c>
      <c r="S262" s="37">
        <f t="shared" ref="S262" si="99">P262*350/Q262/1000</f>
        <v>368.42105263157902</v>
      </c>
      <c r="U262" s="39">
        <v>2125</v>
      </c>
      <c r="V262" s="39">
        <v>2125</v>
      </c>
      <c r="W262" s="39">
        <v>2125</v>
      </c>
      <c r="X262" s="39">
        <v>2625</v>
      </c>
      <c r="Y262" s="39"/>
      <c r="Z262" s="39">
        <f t="shared" ref="Z262" si="100">U262+V262+W262+X262</f>
        <v>9000</v>
      </c>
      <c r="AA262" s="34">
        <v>2200</v>
      </c>
      <c r="AB262" s="34">
        <v>11000</v>
      </c>
      <c r="AC262" s="34">
        <v>2120</v>
      </c>
      <c r="AD262" s="34">
        <v>460</v>
      </c>
      <c r="AE262" s="34">
        <v>3810</v>
      </c>
      <c r="AF262" s="36">
        <f t="shared" ref="AF262" si="101">Z262/AC262</f>
        <v>4.2452830188679247</v>
      </c>
      <c r="AG262" s="40">
        <f t="shared" ref="AG262" si="102">AC262/230</f>
        <v>9.2173913043478262</v>
      </c>
      <c r="AH262" s="98">
        <v>5600</v>
      </c>
      <c r="AI262" s="36">
        <v>4.55</v>
      </c>
      <c r="AJ262" s="34" t="s">
        <v>25</v>
      </c>
      <c r="AK262" s="37">
        <f t="shared" ref="AK262" si="103">AH262*1400/AI262/1000</f>
        <v>1723.0769230769233</v>
      </c>
    </row>
    <row r="263" spans="1:37">
      <c r="A263" s="47"/>
      <c r="B263" s="126" t="s">
        <v>292</v>
      </c>
      <c r="C263" s="34">
        <v>1900</v>
      </c>
      <c r="D263" s="34">
        <v>1900</v>
      </c>
      <c r="E263" s="34">
        <v>2100</v>
      </c>
      <c r="F263" s="34">
        <v>2100</v>
      </c>
      <c r="G263" s="34"/>
      <c r="H263" s="34">
        <f t="shared" si="88"/>
        <v>8000</v>
      </c>
      <c r="I263" s="34">
        <v>2600</v>
      </c>
      <c r="J263" s="34">
        <v>10500</v>
      </c>
      <c r="K263" s="34">
        <v>2130</v>
      </c>
      <c r="L263" s="34">
        <v>580</v>
      </c>
      <c r="M263" s="34">
        <v>3950</v>
      </c>
      <c r="N263" s="81">
        <f t="shared" si="90"/>
        <v>3.755868544600939</v>
      </c>
      <c r="O263" s="35">
        <f t="shared" si="85"/>
        <v>9.5386956521739119</v>
      </c>
      <c r="P263" s="34">
        <f t="shared" si="91"/>
        <v>8000</v>
      </c>
      <c r="Q263" s="36">
        <v>7.6</v>
      </c>
      <c r="R263" s="34" t="s">
        <v>25</v>
      </c>
      <c r="S263" s="37">
        <f t="shared" si="92"/>
        <v>368.42105263157902</v>
      </c>
      <c r="U263" s="39">
        <v>2000</v>
      </c>
      <c r="V263" s="39">
        <v>2000</v>
      </c>
      <c r="W263" s="39">
        <v>2500</v>
      </c>
      <c r="X263" s="39">
        <v>2500</v>
      </c>
      <c r="Y263" s="39"/>
      <c r="Z263" s="39">
        <f t="shared" si="89"/>
        <v>9000</v>
      </c>
      <c r="AA263" s="34">
        <v>2200</v>
      </c>
      <c r="AB263" s="34">
        <v>11000</v>
      </c>
      <c r="AC263" s="34">
        <v>2120</v>
      </c>
      <c r="AD263" s="34">
        <v>460</v>
      </c>
      <c r="AE263" s="34">
        <v>3810</v>
      </c>
      <c r="AF263" s="36">
        <f t="shared" si="93"/>
        <v>4.2452830188679247</v>
      </c>
      <c r="AG263" s="40">
        <f t="shared" si="83"/>
        <v>9.2173913043478262</v>
      </c>
      <c r="AH263" s="98">
        <v>5600</v>
      </c>
      <c r="AI263" s="36">
        <v>4.5999999999999996</v>
      </c>
      <c r="AJ263" s="34" t="s">
        <v>25</v>
      </c>
      <c r="AK263" s="37">
        <f t="shared" si="94"/>
        <v>1704.3478260869565</v>
      </c>
    </row>
    <row r="264" spans="1:37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</row>
    <row r="265" spans="1:37"/>
    <row r="266" spans="1:37" ht="15.75">
      <c r="A266" s="49" t="s">
        <v>225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</row>
    <row r="267" spans="1:37">
      <c r="A267" s="51" t="s">
        <v>462</v>
      </c>
      <c r="B267" s="52" t="s">
        <v>461</v>
      </c>
      <c r="C267" s="61" t="s">
        <v>227</v>
      </c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78"/>
      <c r="U267" s="51" t="s">
        <v>226</v>
      </c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</row>
    <row r="268" spans="1:37" ht="14.25" customHeight="1">
      <c r="A268" s="51"/>
      <c r="B268" s="52"/>
      <c r="C268" s="1" t="s">
        <v>5</v>
      </c>
      <c r="D268" s="1" t="s">
        <v>6</v>
      </c>
      <c r="E268" s="1" t="s">
        <v>7</v>
      </c>
      <c r="F268" s="1" t="s">
        <v>8</v>
      </c>
      <c r="G268" s="1" t="s">
        <v>47</v>
      </c>
      <c r="H268" s="51" t="s">
        <v>228</v>
      </c>
      <c r="I268" s="51"/>
      <c r="J268" s="51"/>
      <c r="K268" s="51" t="s">
        <v>229</v>
      </c>
      <c r="L268" s="51"/>
      <c r="M268" s="51"/>
      <c r="N268" s="1" t="s">
        <v>11</v>
      </c>
      <c r="O268" s="56" t="s">
        <v>12</v>
      </c>
      <c r="P268" s="51" t="s">
        <v>13</v>
      </c>
      <c r="Q268" s="56" t="s">
        <v>14</v>
      </c>
      <c r="R268" s="51" t="s">
        <v>15</v>
      </c>
      <c r="S268" s="51" t="s">
        <v>16</v>
      </c>
      <c r="T268" s="78"/>
      <c r="U268" s="32" t="s">
        <v>5</v>
      </c>
      <c r="V268" s="32" t="s">
        <v>6</v>
      </c>
      <c r="W268" s="32" t="s">
        <v>7</v>
      </c>
      <c r="X268" s="32" t="s">
        <v>8</v>
      </c>
      <c r="Y268" s="1" t="s">
        <v>47</v>
      </c>
      <c r="Z268" s="59" t="s">
        <v>228</v>
      </c>
      <c r="AA268" s="59"/>
      <c r="AB268" s="59"/>
      <c r="AC268" s="59" t="s">
        <v>229</v>
      </c>
      <c r="AD268" s="59"/>
      <c r="AE268" s="59"/>
      <c r="AF268" s="33" t="s">
        <v>17</v>
      </c>
      <c r="AG268" s="60" t="s">
        <v>12</v>
      </c>
      <c r="AH268" s="79" t="s">
        <v>463</v>
      </c>
      <c r="AI268" s="60" t="s">
        <v>464</v>
      </c>
      <c r="AJ268" s="52" t="s">
        <v>465</v>
      </c>
      <c r="AK268" s="52" t="s">
        <v>466</v>
      </c>
    </row>
    <row r="269" spans="1:37">
      <c r="A269" s="3"/>
      <c r="B269" s="115"/>
      <c r="C269" s="3" t="s">
        <v>18</v>
      </c>
      <c r="D269" s="3" t="s">
        <v>30</v>
      </c>
      <c r="E269" s="3" t="s">
        <v>18</v>
      </c>
      <c r="F269" s="3" t="s">
        <v>18</v>
      </c>
      <c r="G269" s="3" t="s">
        <v>18</v>
      </c>
      <c r="H269" s="3" t="s">
        <v>19</v>
      </c>
      <c r="I269" s="3" t="s">
        <v>20</v>
      </c>
      <c r="J269" s="3" t="s">
        <v>21</v>
      </c>
      <c r="K269" s="3" t="s">
        <v>19</v>
      </c>
      <c r="L269" s="3" t="s">
        <v>20</v>
      </c>
      <c r="M269" s="3" t="s">
        <v>21</v>
      </c>
      <c r="N269" s="3" t="s">
        <v>23</v>
      </c>
      <c r="O269" s="116"/>
      <c r="P269" s="117"/>
      <c r="Q269" s="118"/>
      <c r="R269" s="117"/>
      <c r="S269" s="117"/>
      <c r="T269" s="78"/>
      <c r="U269" s="119" t="s">
        <v>18</v>
      </c>
      <c r="V269" s="119" t="s">
        <v>18</v>
      </c>
      <c r="W269" s="119" t="s">
        <v>18</v>
      </c>
      <c r="X269" s="119" t="s">
        <v>18</v>
      </c>
      <c r="Y269" s="3" t="s">
        <v>18</v>
      </c>
      <c r="Z269" s="3" t="s">
        <v>19</v>
      </c>
      <c r="AA269" s="3" t="s">
        <v>20</v>
      </c>
      <c r="AB269" s="3" t="s">
        <v>21</v>
      </c>
      <c r="AC269" s="3" t="s">
        <v>19</v>
      </c>
      <c r="AD269" s="3" t="s">
        <v>20</v>
      </c>
      <c r="AE269" s="3" t="s">
        <v>21</v>
      </c>
      <c r="AF269" s="120" t="s">
        <v>23</v>
      </c>
      <c r="AG269" s="121"/>
      <c r="AH269" s="59"/>
      <c r="AI269" s="60"/>
      <c r="AJ269" s="51"/>
      <c r="AK269" s="51"/>
    </row>
    <row r="270" spans="1:37">
      <c r="A270" s="80"/>
      <c r="B270" s="126" t="s">
        <v>349</v>
      </c>
      <c r="C270" s="34">
        <v>2500</v>
      </c>
      <c r="D270" s="34">
        <v>7000</v>
      </c>
      <c r="E270" s="34"/>
      <c r="F270" s="34"/>
      <c r="G270" s="34"/>
      <c r="H270" s="34">
        <f t="shared" ref="H270:H327" si="104">C270+D270+E270+F270</f>
        <v>9500</v>
      </c>
      <c r="I270" s="34">
        <v>2500</v>
      </c>
      <c r="J270" s="34">
        <v>12000</v>
      </c>
      <c r="K270" s="34">
        <v>2650</v>
      </c>
      <c r="L270" s="34">
        <v>700</v>
      </c>
      <c r="M270" s="34">
        <v>4500</v>
      </c>
      <c r="N270" s="81">
        <f t="shared" ref="N270:N293" si="105">H270/K270</f>
        <v>3.5849056603773586</v>
      </c>
      <c r="O270" s="35">
        <f t="shared" ref="O270:O315" si="106">K270/230*1.03</f>
        <v>11.867391304347827</v>
      </c>
      <c r="P270" s="34">
        <f t="shared" ref="P270:P315" si="107">H270</f>
        <v>9500</v>
      </c>
      <c r="Q270" s="122">
        <v>7.2</v>
      </c>
      <c r="R270" s="34" t="s">
        <v>25</v>
      </c>
      <c r="S270" s="37">
        <f t="shared" ref="S270:S315" si="108">P270*350/Q270/1000</f>
        <v>461.80555555555554</v>
      </c>
      <c r="T270" s="128"/>
      <c r="U270" s="39">
        <v>3000</v>
      </c>
      <c r="V270" s="39">
        <v>7000</v>
      </c>
      <c r="W270" s="39"/>
      <c r="X270" s="39"/>
      <c r="Y270" s="39"/>
      <c r="Z270" s="39">
        <f t="shared" ref="Z270:Z327" si="109">U270+V270+W270+X270</f>
        <v>10000</v>
      </c>
      <c r="AA270" s="34">
        <v>3000</v>
      </c>
      <c r="AB270" s="34">
        <v>14000</v>
      </c>
      <c r="AC270" s="34">
        <v>2850</v>
      </c>
      <c r="AD270" s="34">
        <v>700</v>
      </c>
      <c r="AE270" s="34">
        <v>5000</v>
      </c>
      <c r="AF270" s="36">
        <f t="shared" ref="AF270:AF332" si="110">Z270/AC270</f>
        <v>3.5087719298245612</v>
      </c>
      <c r="AG270" s="40">
        <f t="shared" ref="AG270:AG333" si="111">AC270/230/0.98</f>
        <v>12.64418811002662</v>
      </c>
      <c r="AH270" s="34">
        <v>7000</v>
      </c>
      <c r="AI270" s="122">
        <v>4.3</v>
      </c>
      <c r="AJ270" s="40" t="s">
        <v>26</v>
      </c>
      <c r="AK270" s="37">
        <f t="shared" ref="AK270:AK315" si="112">AH270*1400/AI270/1000</f>
        <v>2279.0697674418602</v>
      </c>
    </row>
    <row r="271" spans="1:37">
      <c r="A271" s="80"/>
      <c r="B271" s="126" t="s">
        <v>309</v>
      </c>
      <c r="C271" s="34">
        <v>3500</v>
      </c>
      <c r="D271" s="34">
        <v>5000</v>
      </c>
      <c r="E271" s="34"/>
      <c r="F271" s="34"/>
      <c r="G271" s="34"/>
      <c r="H271" s="34">
        <f t="shared" si="104"/>
        <v>8500</v>
      </c>
      <c r="I271" s="34">
        <v>2500</v>
      </c>
      <c r="J271" s="34">
        <v>12000</v>
      </c>
      <c r="K271" s="34">
        <v>2650</v>
      </c>
      <c r="L271" s="34">
        <v>700</v>
      </c>
      <c r="M271" s="34">
        <v>4500</v>
      </c>
      <c r="N271" s="81">
        <f t="shared" si="105"/>
        <v>3.2075471698113209</v>
      </c>
      <c r="O271" s="35">
        <f t="shared" si="106"/>
        <v>11.867391304347827</v>
      </c>
      <c r="P271" s="34">
        <f t="shared" si="107"/>
        <v>8500</v>
      </c>
      <c r="Q271" s="122">
        <v>7.2</v>
      </c>
      <c r="R271" s="34" t="s">
        <v>25</v>
      </c>
      <c r="S271" s="37">
        <f t="shared" si="108"/>
        <v>413.19444444444446</v>
      </c>
      <c r="T271" s="128"/>
      <c r="U271" s="39">
        <v>4000</v>
      </c>
      <c r="V271" s="39">
        <v>5500</v>
      </c>
      <c r="W271" s="39"/>
      <c r="X271" s="39"/>
      <c r="Y271" s="39"/>
      <c r="Z271" s="39">
        <f t="shared" si="109"/>
        <v>9500</v>
      </c>
      <c r="AA271" s="34">
        <v>3000</v>
      </c>
      <c r="AB271" s="34">
        <v>14000</v>
      </c>
      <c r="AC271" s="34">
        <v>2850</v>
      </c>
      <c r="AD271" s="34">
        <v>700</v>
      </c>
      <c r="AE271" s="34">
        <v>5000</v>
      </c>
      <c r="AF271" s="36">
        <f t="shared" si="110"/>
        <v>3.3333333333333335</v>
      </c>
      <c r="AG271" s="40">
        <f t="shared" si="111"/>
        <v>12.64418811002662</v>
      </c>
      <c r="AH271" s="34">
        <v>7000</v>
      </c>
      <c r="AI271" s="122">
        <v>4.3</v>
      </c>
      <c r="AJ271" s="40" t="s">
        <v>26</v>
      </c>
      <c r="AK271" s="37">
        <f t="shared" si="112"/>
        <v>2279.0697674418602</v>
      </c>
    </row>
    <row r="272" spans="1:37">
      <c r="A272" s="80"/>
      <c r="B272" s="126" t="s">
        <v>350</v>
      </c>
      <c r="C272" s="34">
        <v>3200</v>
      </c>
      <c r="D272" s="34">
        <v>6800</v>
      </c>
      <c r="E272" s="34"/>
      <c r="F272" s="34"/>
      <c r="G272" s="34"/>
      <c r="H272" s="34">
        <f t="shared" si="104"/>
        <v>10000</v>
      </c>
      <c r="I272" s="34">
        <v>2500</v>
      </c>
      <c r="J272" s="34">
        <v>12000</v>
      </c>
      <c r="K272" s="34">
        <v>2650</v>
      </c>
      <c r="L272" s="34">
        <v>700</v>
      </c>
      <c r="M272" s="34">
        <v>4500</v>
      </c>
      <c r="N272" s="81">
        <f t="shared" si="105"/>
        <v>3.7735849056603774</v>
      </c>
      <c r="O272" s="35">
        <f t="shared" si="106"/>
        <v>11.867391304347827</v>
      </c>
      <c r="P272" s="34">
        <f t="shared" si="107"/>
        <v>10000</v>
      </c>
      <c r="Q272" s="122">
        <v>7.2</v>
      </c>
      <c r="R272" s="34" t="s">
        <v>25</v>
      </c>
      <c r="S272" s="37">
        <f t="shared" si="108"/>
        <v>486.11111111111114</v>
      </c>
      <c r="T272" s="128"/>
      <c r="U272" s="39">
        <v>4000</v>
      </c>
      <c r="V272" s="39">
        <v>7000</v>
      </c>
      <c r="W272" s="39"/>
      <c r="X272" s="39"/>
      <c r="Y272" s="39"/>
      <c r="Z272" s="39">
        <f t="shared" si="109"/>
        <v>11000</v>
      </c>
      <c r="AA272" s="34">
        <v>3000</v>
      </c>
      <c r="AB272" s="34">
        <v>14000</v>
      </c>
      <c r="AC272" s="34">
        <v>2850</v>
      </c>
      <c r="AD272" s="34">
        <v>700</v>
      </c>
      <c r="AE272" s="34">
        <v>5000</v>
      </c>
      <c r="AF272" s="36">
        <f t="shared" si="110"/>
        <v>3.8596491228070176</v>
      </c>
      <c r="AG272" s="40">
        <f t="shared" si="111"/>
        <v>12.64418811002662</v>
      </c>
      <c r="AH272" s="34">
        <v>7000</v>
      </c>
      <c r="AI272" s="122">
        <v>4.3</v>
      </c>
      <c r="AJ272" s="40" t="s">
        <v>26</v>
      </c>
      <c r="AK272" s="37">
        <f t="shared" si="112"/>
        <v>2279.0697674418602</v>
      </c>
    </row>
    <row r="273" spans="1:37">
      <c r="A273" s="80"/>
      <c r="B273" s="126" t="s">
        <v>316</v>
      </c>
      <c r="C273" s="34">
        <v>5000</v>
      </c>
      <c r="D273" s="34">
        <v>5000</v>
      </c>
      <c r="E273" s="34"/>
      <c r="F273" s="34"/>
      <c r="G273" s="34"/>
      <c r="H273" s="34">
        <f t="shared" si="104"/>
        <v>10000</v>
      </c>
      <c r="I273" s="34">
        <v>2500</v>
      </c>
      <c r="J273" s="34">
        <v>12000</v>
      </c>
      <c r="K273" s="34">
        <v>2650</v>
      </c>
      <c r="L273" s="34">
        <v>700</v>
      </c>
      <c r="M273" s="34">
        <v>4500</v>
      </c>
      <c r="N273" s="81">
        <f t="shared" si="105"/>
        <v>3.7735849056603774</v>
      </c>
      <c r="O273" s="35">
        <f t="shared" si="106"/>
        <v>11.867391304347827</v>
      </c>
      <c r="P273" s="34">
        <f t="shared" si="107"/>
        <v>10000</v>
      </c>
      <c r="Q273" s="122">
        <v>7.2</v>
      </c>
      <c r="R273" s="34" t="s">
        <v>25</v>
      </c>
      <c r="S273" s="37">
        <f t="shared" si="108"/>
        <v>486.11111111111114</v>
      </c>
      <c r="T273" s="128"/>
      <c r="U273" s="39">
        <v>5500</v>
      </c>
      <c r="V273" s="39">
        <v>5500</v>
      </c>
      <c r="W273" s="39"/>
      <c r="X273" s="39"/>
      <c r="Y273" s="39"/>
      <c r="Z273" s="39">
        <f t="shared" si="109"/>
        <v>11000</v>
      </c>
      <c r="AA273" s="34">
        <v>3000</v>
      </c>
      <c r="AB273" s="34">
        <v>14000</v>
      </c>
      <c r="AC273" s="34">
        <v>2850</v>
      </c>
      <c r="AD273" s="34">
        <v>700</v>
      </c>
      <c r="AE273" s="34">
        <v>5000</v>
      </c>
      <c r="AF273" s="36">
        <f t="shared" si="110"/>
        <v>3.8596491228070176</v>
      </c>
      <c r="AG273" s="40">
        <f t="shared" si="111"/>
        <v>12.64418811002662</v>
      </c>
      <c r="AH273" s="34">
        <v>7000</v>
      </c>
      <c r="AI273" s="122">
        <v>4.3</v>
      </c>
      <c r="AJ273" s="40" t="s">
        <v>26</v>
      </c>
      <c r="AK273" s="37">
        <f t="shared" si="112"/>
        <v>2279.0697674418602</v>
      </c>
    </row>
    <row r="274" spans="1:37">
      <c r="A274" s="80"/>
      <c r="B274" s="126" t="s">
        <v>351</v>
      </c>
      <c r="C274" s="34">
        <v>4000</v>
      </c>
      <c r="D274" s="34">
        <v>6000</v>
      </c>
      <c r="E274" s="34"/>
      <c r="F274" s="34"/>
      <c r="G274" s="34"/>
      <c r="H274" s="34">
        <f t="shared" si="104"/>
        <v>10000</v>
      </c>
      <c r="I274" s="34">
        <v>2500</v>
      </c>
      <c r="J274" s="34">
        <v>12000</v>
      </c>
      <c r="K274" s="34">
        <v>2650</v>
      </c>
      <c r="L274" s="34">
        <v>700</v>
      </c>
      <c r="M274" s="34">
        <v>4500</v>
      </c>
      <c r="N274" s="81">
        <f t="shared" si="105"/>
        <v>3.7735849056603774</v>
      </c>
      <c r="O274" s="35">
        <f t="shared" si="106"/>
        <v>11.867391304347827</v>
      </c>
      <c r="P274" s="34">
        <f t="shared" si="107"/>
        <v>10000</v>
      </c>
      <c r="Q274" s="122">
        <v>7.2</v>
      </c>
      <c r="R274" s="34" t="s">
        <v>25</v>
      </c>
      <c r="S274" s="37">
        <f t="shared" si="108"/>
        <v>486.11111111111114</v>
      </c>
      <c r="T274" s="128"/>
      <c r="U274" s="39">
        <v>5000</v>
      </c>
      <c r="V274" s="39">
        <v>6000</v>
      </c>
      <c r="W274" s="39"/>
      <c r="X274" s="39"/>
      <c r="Y274" s="39"/>
      <c r="Z274" s="39">
        <f t="shared" si="109"/>
        <v>11000</v>
      </c>
      <c r="AA274" s="34">
        <v>3000</v>
      </c>
      <c r="AB274" s="34">
        <v>14000</v>
      </c>
      <c r="AC274" s="34">
        <v>2850</v>
      </c>
      <c r="AD274" s="34">
        <v>700</v>
      </c>
      <c r="AE274" s="34">
        <v>5000</v>
      </c>
      <c r="AF274" s="36">
        <f t="shared" si="110"/>
        <v>3.8596491228070176</v>
      </c>
      <c r="AG274" s="40">
        <f t="shared" si="111"/>
        <v>12.64418811002662</v>
      </c>
      <c r="AH274" s="34">
        <v>7000</v>
      </c>
      <c r="AI274" s="122">
        <v>4.3</v>
      </c>
      <c r="AJ274" s="40" t="s">
        <v>26</v>
      </c>
      <c r="AK274" s="37">
        <f t="shared" si="112"/>
        <v>2279.0697674418602</v>
      </c>
    </row>
    <row r="275" spans="1:37">
      <c r="A275" s="80"/>
      <c r="B275" s="126" t="s">
        <v>357</v>
      </c>
      <c r="C275" s="34">
        <v>5000</v>
      </c>
      <c r="D275" s="34">
        <v>5000</v>
      </c>
      <c r="E275" s="34"/>
      <c r="F275" s="34"/>
      <c r="G275" s="34"/>
      <c r="H275" s="34">
        <f t="shared" si="104"/>
        <v>10000</v>
      </c>
      <c r="I275" s="34">
        <v>2500</v>
      </c>
      <c r="J275" s="34">
        <v>12000</v>
      </c>
      <c r="K275" s="34">
        <v>2650</v>
      </c>
      <c r="L275" s="34">
        <v>700</v>
      </c>
      <c r="M275" s="34">
        <v>4500</v>
      </c>
      <c r="N275" s="81">
        <f t="shared" si="105"/>
        <v>3.7735849056603774</v>
      </c>
      <c r="O275" s="35">
        <f t="shared" si="106"/>
        <v>11.867391304347827</v>
      </c>
      <c r="P275" s="34">
        <f t="shared" si="107"/>
        <v>10000</v>
      </c>
      <c r="Q275" s="122">
        <v>7.2</v>
      </c>
      <c r="R275" s="34" t="s">
        <v>25</v>
      </c>
      <c r="S275" s="37">
        <f t="shared" si="108"/>
        <v>486.11111111111114</v>
      </c>
      <c r="T275" s="128"/>
      <c r="U275" s="39">
        <v>5500</v>
      </c>
      <c r="V275" s="39">
        <v>5500</v>
      </c>
      <c r="W275" s="39"/>
      <c r="X275" s="39"/>
      <c r="Y275" s="39"/>
      <c r="Z275" s="39">
        <f t="shared" si="109"/>
        <v>11000</v>
      </c>
      <c r="AA275" s="34">
        <v>3000</v>
      </c>
      <c r="AB275" s="34">
        <v>14000</v>
      </c>
      <c r="AC275" s="34">
        <v>2850</v>
      </c>
      <c r="AD275" s="34">
        <v>700</v>
      </c>
      <c r="AE275" s="34">
        <v>5000</v>
      </c>
      <c r="AF275" s="36">
        <f t="shared" si="110"/>
        <v>3.8596491228070176</v>
      </c>
      <c r="AG275" s="40">
        <f t="shared" si="111"/>
        <v>12.64418811002662</v>
      </c>
      <c r="AH275" s="34">
        <v>7000</v>
      </c>
      <c r="AI275" s="122">
        <v>4.3</v>
      </c>
      <c r="AJ275" s="40" t="s">
        <v>26</v>
      </c>
      <c r="AK275" s="37">
        <f t="shared" si="112"/>
        <v>2279.0697674418602</v>
      </c>
    </row>
    <row r="276" spans="1:37">
      <c r="A276" s="80"/>
      <c r="B276" s="126" t="s">
        <v>313</v>
      </c>
      <c r="C276" s="34">
        <v>2000</v>
      </c>
      <c r="D276" s="34">
        <v>2000</v>
      </c>
      <c r="E276" s="34">
        <v>5000</v>
      </c>
      <c r="F276" s="34"/>
      <c r="G276" s="34"/>
      <c r="H276" s="34">
        <f t="shared" si="104"/>
        <v>9000</v>
      </c>
      <c r="I276" s="34">
        <v>2500</v>
      </c>
      <c r="J276" s="34">
        <v>12000</v>
      </c>
      <c r="K276" s="34">
        <v>2650</v>
      </c>
      <c r="L276" s="34">
        <v>700</v>
      </c>
      <c r="M276" s="34">
        <v>4750</v>
      </c>
      <c r="N276" s="81">
        <f t="shared" si="105"/>
        <v>3.3962264150943398</v>
      </c>
      <c r="O276" s="35">
        <f t="shared" si="106"/>
        <v>11.867391304347827</v>
      </c>
      <c r="P276" s="34">
        <f t="shared" si="107"/>
        <v>9000</v>
      </c>
      <c r="Q276" s="122">
        <v>7.3</v>
      </c>
      <c r="R276" s="34" t="s">
        <v>25</v>
      </c>
      <c r="S276" s="37">
        <f t="shared" si="108"/>
        <v>431.50684931506851</v>
      </c>
      <c r="T276" s="128"/>
      <c r="U276" s="39">
        <v>2500</v>
      </c>
      <c r="V276" s="39">
        <v>2500</v>
      </c>
      <c r="W276" s="39">
        <v>5500</v>
      </c>
      <c r="X276" s="39"/>
      <c r="Y276" s="39"/>
      <c r="Z276" s="39">
        <f t="shared" si="109"/>
        <v>10500</v>
      </c>
      <c r="AA276" s="34">
        <v>3000</v>
      </c>
      <c r="AB276" s="34">
        <v>14000</v>
      </c>
      <c r="AC276" s="34">
        <v>2850</v>
      </c>
      <c r="AD276" s="34">
        <v>700</v>
      </c>
      <c r="AE276" s="34">
        <v>5000</v>
      </c>
      <c r="AF276" s="36">
        <f t="shared" si="110"/>
        <v>3.6842105263157894</v>
      </c>
      <c r="AG276" s="40">
        <f t="shared" si="111"/>
        <v>12.64418811002662</v>
      </c>
      <c r="AH276" s="34">
        <v>7500</v>
      </c>
      <c r="AI276" s="122">
        <v>4.3</v>
      </c>
      <c r="AJ276" s="40" t="s">
        <v>26</v>
      </c>
      <c r="AK276" s="37">
        <f t="shared" si="112"/>
        <v>2441.8604651162791</v>
      </c>
    </row>
    <row r="277" spans="1:37">
      <c r="A277" s="80"/>
      <c r="B277" s="126" t="s">
        <v>352</v>
      </c>
      <c r="C277" s="34">
        <v>2000</v>
      </c>
      <c r="D277" s="34">
        <v>2000</v>
      </c>
      <c r="E277" s="34">
        <v>6000</v>
      </c>
      <c r="F277" s="34"/>
      <c r="G277" s="34"/>
      <c r="H277" s="34">
        <f t="shared" si="104"/>
        <v>10000</v>
      </c>
      <c r="I277" s="34">
        <v>2500</v>
      </c>
      <c r="J277" s="34">
        <v>12000</v>
      </c>
      <c r="K277" s="34">
        <v>2650</v>
      </c>
      <c r="L277" s="34">
        <v>700</v>
      </c>
      <c r="M277" s="34">
        <v>4750</v>
      </c>
      <c r="N277" s="81">
        <f t="shared" si="105"/>
        <v>3.7735849056603774</v>
      </c>
      <c r="O277" s="35">
        <f t="shared" si="106"/>
        <v>11.867391304347827</v>
      </c>
      <c r="P277" s="34">
        <f t="shared" si="107"/>
        <v>10000</v>
      </c>
      <c r="Q277" s="122">
        <v>7.3</v>
      </c>
      <c r="R277" s="34" t="s">
        <v>25</v>
      </c>
      <c r="S277" s="37">
        <f t="shared" si="108"/>
        <v>479.45205479452056</v>
      </c>
      <c r="T277" s="128"/>
      <c r="U277" s="39">
        <v>2500</v>
      </c>
      <c r="V277" s="39">
        <v>2500</v>
      </c>
      <c r="W277" s="39">
        <v>6000</v>
      </c>
      <c r="X277" s="39"/>
      <c r="Y277" s="39"/>
      <c r="Z277" s="39">
        <f t="shared" si="109"/>
        <v>11000</v>
      </c>
      <c r="AA277" s="34">
        <v>3000</v>
      </c>
      <c r="AB277" s="34">
        <v>14000</v>
      </c>
      <c r="AC277" s="34">
        <v>2850</v>
      </c>
      <c r="AD277" s="34">
        <v>700</v>
      </c>
      <c r="AE277" s="34">
        <v>5000</v>
      </c>
      <c r="AF277" s="36">
        <f t="shared" si="110"/>
        <v>3.8596491228070176</v>
      </c>
      <c r="AG277" s="40">
        <f t="shared" si="111"/>
        <v>12.64418811002662</v>
      </c>
      <c r="AH277" s="34">
        <v>7500</v>
      </c>
      <c r="AI277" s="122">
        <v>4.3</v>
      </c>
      <c r="AJ277" s="40" t="s">
        <v>26</v>
      </c>
      <c r="AK277" s="37">
        <f t="shared" si="112"/>
        <v>2441.8604651162791</v>
      </c>
    </row>
    <row r="278" spans="1:37">
      <c r="A278" s="80"/>
      <c r="B278" s="126" t="s">
        <v>314</v>
      </c>
      <c r="C278" s="34">
        <v>2000</v>
      </c>
      <c r="D278" s="34">
        <v>2500</v>
      </c>
      <c r="E278" s="34">
        <v>5000</v>
      </c>
      <c r="F278" s="34"/>
      <c r="G278" s="34"/>
      <c r="H278" s="34">
        <f t="shared" si="104"/>
        <v>9500</v>
      </c>
      <c r="I278" s="34">
        <v>2500</v>
      </c>
      <c r="J278" s="34">
        <v>12000</v>
      </c>
      <c r="K278" s="34">
        <v>2650</v>
      </c>
      <c r="L278" s="34">
        <v>700</v>
      </c>
      <c r="M278" s="34">
        <v>4750</v>
      </c>
      <c r="N278" s="81">
        <f t="shared" si="105"/>
        <v>3.5849056603773586</v>
      </c>
      <c r="O278" s="35">
        <f t="shared" si="106"/>
        <v>11.867391304347827</v>
      </c>
      <c r="P278" s="34">
        <f t="shared" si="107"/>
        <v>9500</v>
      </c>
      <c r="Q278" s="122">
        <v>7.3</v>
      </c>
      <c r="R278" s="34" t="s">
        <v>25</v>
      </c>
      <c r="S278" s="37">
        <f t="shared" si="108"/>
        <v>455.47945205479454</v>
      </c>
      <c r="T278" s="128"/>
      <c r="U278" s="39">
        <v>2500</v>
      </c>
      <c r="V278" s="39">
        <v>3000</v>
      </c>
      <c r="W278" s="39">
        <v>5500</v>
      </c>
      <c r="X278" s="39"/>
      <c r="Y278" s="39"/>
      <c r="Z278" s="39">
        <f t="shared" si="109"/>
        <v>11000</v>
      </c>
      <c r="AA278" s="34">
        <v>3000</v>
      </c>
      <c r="AB278" s="34">
        <v>14000</v>
      </c>
      <c r="AC278" s="34">
        <v>2850</v>
      </c>
      <c r="AD278" s="34">
        <v>700</v>
      </c>
      <c r="AE278" s="34">
        <v>5000</v>
      </c>
      <c r="AF278" s="36">
        <f t="shared" si="110"/>
        <v>3.8596491228070176</v>
      </c>
      <c r="AG278" s="40">
        <f t="shared" si="111"/>
        <v>12.64418811002662</v>
      </c>
      <c r="AH278" s="34">
        <v>7500</v>
      </c>
      <c r="AI278" s="122">
        <v>4.3</v>
      </c>
      <c r="AJ278" s="40" t="s">
        <v>26</v>
      </c>
      <c r="AK278" s="37">
        <f t="shared" si="112"/>
        <v>2441.8604651162791</v>
      </c>
    </row>
    <row r="279" spans="1:37">
      <c r="A279" s="80"/>
      <c r="B279" s="126" t="s">
        <v>353</v>
      </c>
      <c r="C279" s="34">
        <v>2000</v>
      </c>
      <c r="D279" s="34">
        <v>2500</v>
      </c>
      <c r="E279" s="34">
        <v>5500</v>
      </c>
      <c r="F279" s="34"/>
      <c r="G279" s="34"/>
      <c r="H279" s="34">
        <f t="shared" si="104"/>
        <v>10000</v>
      </c>
      <c r="I279" s="34">
        <v>2500</v>
      </c>
      <c r="J279" s="34">
        <v>12000</v>
      </c>
      <c r="K279" s="34">
        <v>2650</v>
      </c>
      <c r="L279" s="34">
        <v>700</v>
      </c>
      <c r="M279" s="34">
        <v>4750</v>
      </c>
      <c r="N279" s="81">
        <f t="shared" si="105"/>
        <v>3.7735849056603774</v>
      </c>
      <c r="O279" s="35">
        <f t="shared" si="106"/>
        <v>11.867391304347827</v>
      </c>
      <c r="P279" s="34">
        <f t="shared" si="107"/>
        <v>10000</v>
      </c>
      <c r="Q279" s="122">
        <v>7.3</v>
      </c>
      <c r="R279" s="34" t="s">
        <v>25</v>
      </c>
      <c r="S279" s="37">
        <f t="shared" si="108"/>
        <v>479.45205479452056</v>
      </c>
      <c r="T279" s="128"/>
      <c r="U279" s="39">
        <v>2500</v>
      </c>
      <c r="V279" s="39">
        <v>3000</v>
      </c>
      <c r="W279" s="39">
        <v>5500</v>
      </c>
      <c r="X279" s="39"/>
      <c r="Y279" s="39"/>
      <c r="Z279" s="39">
        <f t="shared" si="109"/>
        <v>11000</v>
      </c>
      <c r="AA279" s="34">
        <v>3000</v>
      </c>
      <c r="AB279" s="34">
        <v>14000</v>
      </c>
      <c r="AC279" s="34">
        <v>2850</v>
      </c>
      <c r="AD279" s="34">
        <v>700</v>
      </c>
      <c r="AE279" s="34">
        <v>5000</v>
      </c>
      <c r="AF279" s="36">
        <f t="shared" si="110"/>
        <v>3.8596491228070176</v>
      </c>
      <c r="AG279" s="40">
        <f t="shared" si="111"/>
        <v>12.64418811002662</v>
      </c>
      <c r="AH279" s="34">
        <v>7500</v>
      </c>
      <c r="AI279" s="122">
        <v>4.3</v>
      </c>
      <c r="AJ279" s="40" t="s">
        <v>26</v>
      </c>
      <c r="AK279" s="37">
        <f t="shared" si="112"/>
        <v>2441.8604651162791</v>
      </c>
    </row>
    <row r="280" spans="1:37">
      <c r="A280" s="80"/>
      <c r="B280" s="126" t="s">
        <v>275</v>
      </c>
      <c r="C280" s="34">
        <v>2000</v>
      </c>
      <c r="D280" s="34">
        <v>3500</v>
      </c>
      <c r="E280" s="34">
        <v>3500</v>
      </c>
      <c r="F280" s="34"/>
      <c r="G280" s="34"/>
      <c r="H280" s="34">
        <f t="shared" si="104"/>
        <v>9000</v>
      </c>
      <c r="I280" s="34">
        <v>2500</v>
      </c>
      <c r="J280" s="34">
        <v>12000</v>
      </c>
      <c r="K280" s="34">
        <v>2650</v>
      </c>
      <c r="L280" s="34">
        <v>700</v>
      </c>
      <c r="M280" s="34">
        <v>4750</v>
      </c>
      <c r="N280" s="81">
        <f t="shared" si="105"/>
        <v>3.3962264150943398</v>
      </c>
      <c r="O280" s="35">
        <f t="shared" si="106"/>
        <v>11.867391304347827</v>
      </c>
      <c r="P280" s="34">
        <f t="shared" si="107"/>
        <v>9000</v>
      </c>
      <c r="Q280" s="122">
        <v>7.3</v>
      </c>
      <c r="R280" s="34" t="s">
        <v>25</v>
      </c>
      <c r="S280" s="37">
        <f t="shared" si="108"/>
        <v>431.50684931506851</v>
      </c>
      <c r="T280" s="128"/>
      <c r="U280" s="39">
        <v>2500</v>
      </c>
      <c r="V280" s="39">
        <v>4000</v>
      </c>
      <c r="W280" s="39">
        <v>4000</v>
      </c>
      <c r="X280" s="39"/>
      <c r="Y280" s="39"/>
      <c r="Z280" s="39">
        <f t="shared" si="109"/>
        <v>10500</v>
      </c>
      <c r="AA280" s="34">
        <v>3000</v>
      </c>
      <c r="AB280" s="34">
        <v>14000</v>
      </c>
      <c r="AC280" s="34">
        <v>2850</v>
      </c>
      <c r="AD280" s="34">
        <v>700</v>
      </c>
      <c r="AE280" s="34">
        <v>5000</v>
      </c>
      <c r="AF280" s="36">
        <f t="shared" si="110"/>
        <v>3.6842105263157894</v>
      </c>
      <c r="AG280" s="40">
        <f t="shared" si="111"/>
        <v>12.64418811002662</v>
      </c>
      <c r="AH280" s="34">
        <v>7500</v>
      </c>
      <c r="AI280" s="122">
        <v>4.3</v>
      </c>
      <c r="AJ280" s="40" t="s">
        <v>26</v>
      </c>
      <c r="AK280" s="37">
        <f t="shared" si="112"/>
        <v>2441.8604651162791</v>
      </c>
    </row>
    <row r="281" spans="1:37">
      <c r="A281" s="80"/>
      <c r="B281" s="126" t="s">
        <v>315</v>
      </c>
      <c r="C281" s="34">
        <v>2000</v>
      </c>
      <c r="D281" s="34">
        <v>3500</v>
      </c>
      <c r="E281" s="34">
        <v>4500</v>
      </c>
      <c r="F281" s="34"/>
      <c r="G281" s="34"/>
      <c r="H281" s="34">
        <f t="shared" si="104"/>
        <v>10000</v>
      </c>
      <c r="I281" s="34">
        <v>2500</v>
      </c>
      <c r="J281" s="34">
        <v>12000</v>
      </c>
      <c r="K281" s="34">
        <v>2650</v>
      </c>
      <c r="L281" s="34">
        <v>700</v>
      </c>
      <c r="M281" s="34">
        <v>4750</v>
      </c>
      <c r="N281" s="81">
        <f t="shared" si="105"/>
        <v>3.7735849056603774</v>
      </c>
      <c r="O281" s="35">
        <f t="shared" si="106"/>
        <v>11.867391304347827</v>
      </c>
      <c r="P281" s="34">
        <f t="shared" si="107"/>
        <v>10000</v>
      </c>
      <c r="Q281" s="122">
        <v>7.3</v>
      </c>
      <c r="R281" s="34" t="s">
        <v>25</v>
      </c>
      <c r="S281" s="37">
        <f t="shared" si="108"/>
        <v>479.45205479452056</v>
      </c>
      <c r="T281" s="128"/>
      <c r="U281" s="39">
        <v>2500</v>
      </c>
      <c r="V281" s="39">
        <v>4000</v>
      </c>
      <c r="W281" s="39">
        <v>4500</v>
      </c>
      <c r="X281" s="39"/>
      <c r="Y281" s="39"/>
      <c r="Z281" s="39">
        <f t="shared" si="109"/>
        <v>11000</v>
      </c>
      <c r="AA281" s="34">
        <v>3000</v>
      </c>
      <c r="AB281" s="34">
        <v>14000</v>
      </c>
      <c r="AC281" s="34">
        <v>2850</v>
      </c>
      <c r="AD281" s="34">
        <v>700</v>
      </c>
      <c r="AE281" s="34">
        <v>5000</v>
      </c>
      <c r="AF281" s="36">
        <f t="shared" si="110"/>
        <v>3.8596491228070176</v>
      </c>
      <c r="AG281" s="40">
        <f t="shared" si="111"/>
        <v>12.64418811002662</v>
      </c>
      <c r="AH281" s="34">
        <v>7500</v>
      </c>
      <c r="AI281" s="122">
        <v>4.3</v>
      </c>
      <c r="AJ281" s="40" t="s">
        <v>26</v>
      </c>
      <c r="AK281" s="37">
        <f t="shared" si="112"/>
        <v>2441.8604651162791</v>
      </c>
    </row>
    <row r="282" spans="1:37">
      <c r="A282" s="80"/>
      <c r="B282" s="126" t="s">
        <v>354</v>
      </c>
      <c r="C282" s="34">
        <v>2000</v>
      </c>
      <c r="D282" s="34">
        <v>3000</v>
      </c>
      <c r="E282" s="34">
        <v>5000</v>
      </c>
      <c r="F282" s="34"/>
      <c r="G282" s="34"/>
      <c r="H282" s="34">
        <f t="shared" si="104"/>
        <v>10000</v>
      </c>
      <c r="I282" s="34">
        <v>2500</v>
      </c>
      <c r="J282" s="34">
        <v>12000</v>
      </c>
      <c r="K282" s="34">
        <v>2650</v>
      </c>
      <c r="L282" s="34">
        <v>700</v>
      </c>
      <c r="M282" s="34">
        <v>4750</v>
      </c>
      <c r="N282" s="81">
        <f t="shared" si="105"/>
        <v>3.7735849056603774</v>
      </c>
      <c r="O282" s="35">
        <f t="shared" si="106"/>
        <v>11.867391304347827</v>
      </c>
      <c r="P282" s="34">
        <f t="shared" si="107"/>
        <v>10000</v>
      </c>
      <c r="Q282" s="122">
        <v>7.3</v>
      </c>
      <c r="R282" s="34" t="s">
        <v>25</v>
      </c>
      <c r="S282" s="37">
        <f t="shared" si="108"/>
        <v>479.45205479452056</v>
      </c>
      <c r="T282" s="128"/>
      <c r="U282" s="39">
        <v>2000</v>
      </c>
      <c r="V282" s="39">
        <v>3500</v>
      </c>
      <c r="W282" s="39">
        <v>5500</v>
      </c>
      <c r="X282" s="39"/>
      <c r="Y282" s="39"/>
      <c r="Z282" s="39">
        <f t="shared" si="109"/>
        <v>11000</v>
      </c>
      <c r="AA282" s="34">
        <v>3000</v>
      </c>
      <c r="AB282" s="34">
        <v>14000</v>
      </c>
      <c r="AC282" s="34">
        <v>2850</v>
      </c>
      <c r="AD282" s="34">
        <v>700</v>
      </c>
      <c r="AE282" s="34">
        <v>5000</v>
      </c>
      <c r="AF282" s="36">
        <f t="shared" si="110"/>
        <v>3.8596491228070176</v>
      </c>
      <c r="AG282" s="40">
        <f t="shared" si="111"/>
        <v>12.64418811002662</v>
      </c>
      <c r="AH282" s="34">
        <v>7500</v>
      </c>
      <c r="AI282" s="122">
        <v>4.3</v>
      </c>
      <c r="AJ282" s="40" t="s">
        <v>26</v>
      </c>
      <c r="AK282" s="37">
        <f t="shared" si="112"/>
        <v>2441.8604651162791</v>
      </c>
    </row>
    <row r="283" spans="1:37">
      <c r="A283" s="80"/>
      <c r="B283" s="126" t="s">
        <v>327</v>
      </c>
      <c r="C283" s="34">
        <v>2000</v>
      </c>
      <c r="D283" s="34">
        <v>4000</v>
      </c>
      <c r="E283" s="34">
        <v>4000</v>
      </c>
      <c r="F283" s="34"/>
      <c r="G283" s="34"/>
      <c r="H283" s="34">
        <f t="shared" si="104"/>
        <v>10000</v>
      </c>
      <c r="I283" s="34">
        <v>2500</v>
      </c>
      <c r="J283" s="34">
        <v>12000</v>
      </c>
      <c r="K283" s="34">
        <v>2650</v>
      </c>
      <c r="L283" s="34">
        <v>700</v>
      </c>
      <c r="M283" s="34">
        <v>4750</v>
      </c>
      <c r="N283" s="81">
        <f t="shared" si="105"/>
        <v>3.7735849056603774</v>
      </c>
      <c r="O283" s="35">
        <f t="shared" si="106"/>
        <v>11.867391304347827</v>
      </c>
      <c r="P283" s="34">
        <f t="shared" si="107"/>
        <v>10000</v>
      </c>
      <c r="Q283" s="122">
        <v>7.3</v>
      </c>
      <c r="R283" s="34" t="s">
        <v>25</v>
      </c>
      <c r="S283" s="37">
        <f t="shared" si="108"/>
        <v>479.45205479452056</v>
      </c>
      <c r="T283" s="128"/>
      <c r="U283" s="39">
        <v>2000</v>
      </c>
      <c r="V283" s="39">
        <v>4500</v>
      </c>
      <c r="W283" s="39">
        <v>4500</v>
      </c>
      <c r="X283" s="39"/>
      <c r="Y283" s="39"/>
      <c r="Z283" s="39">
        <f t="shared" si="109"/>
        <v>11000</v>
      </c>
      <c r="AA283" s="34">
        <v>3000</v>
      </c>
      <c r="AB283" s="34">
        <v>14000</v>
      </c>
      <c r="AC283" s="34">
        <v>2850</v>
      </c>
      <c r="AD283" s="34">
        <v>700</v>
      </c>
      <c r="AE283" s="34">
        <v>5000</v>
      </c>
      <c r="AF283" s="36">
        <f t="shared" si="110"/>
        <v>3.8596491228070176</v>
      </c>
      <c r="AG283" s="40">
        <f t="shared" si="111"/>
        <v>12.64418811002662</v>
      </c>
      <c r="AH283" s="34">
        <v>7500</v>
      </c>
      <c r="AI283" s="122">
        <v>4.3</v>
      </c>
      <c r="AJ283" s="40" t="s">
        <v>26</v>
      </c>
      <c r="AK283" s="37">
        <f t="shared" si="112"/>
        <v>2441.8604651162791</v>
      </c>
    </row>
    <row r="284" spans="1:37">
      <c r="A284" s="80"/>
      <c r="B284" s="126" t="s">
        <v>358</v>
      </c>
      <c r="C284" s="34">
        <v>2000</v>
      </c>
      <c r="D284" s="34">
        <v>3500</v>
      </c>
      <c r="E284" s="34">
        <v>4500</v>
      </c>
      <c r="F284" s="34"/>
      <c r="G284" s="34"/>
      <c r="H284" s="34">
        <f t="shared" si="104"/>
        <v>10000</v>
      </c>
      <c r="I284" s="34">
        <v>2500</v>
      </c>
      <c r="J284" s="34">
        <v>12000</v>
      </c>
      <c r="K284" s="34">
        <v>2650</v>
      </c>
      <c r="L284" s="34">
        <v>700</v>
      </c>
      <c r="M284" s="34">
        <v>4750</v>
      </c>
      <c r="N284" s="81">
        <f t="shared" si="105"/>
        <v>3.7735849056603774</v>
      </c>
      <c r="O284" s="35">
        <f t="shared" si="106"/>
        <v>11.867391304347827</v>
      </c>
      <c r="P284" s="34">
        <f t="shared" si="107"/>
        <v>10000</v>
      </c>
      <c r="Q284" s="122">
        <v>7.3</v>
      </c>
      <c r="R284" s="34" t="s">
        <v>25</v>
      </c>
      <c r="S284" s="37">
        <f t="shared" si="108"/>
        <v>479.45205479452056</v>
      </c>
      <c r="T284" s="128"/>
      <c r="U284" s="39">
        <v>2000</v>
      </c>
      <c r="V284" s="39">
        <v>4000</v>
      </c>
      <c r="W284" s="39">
        <v>5000</v>
      </c>
      <c r="X284" s="39"/>
      <c r="Y284" s="39"/>
      <c r="Z284" s="39">
        <f t="shared" si="109"/>
        <v>11000</v>
      </c>
      <c r="AA284" s="34">
        <v>3000</v>
      </c>
      <c r="AB284" s="34">
        <v>14000</v>
      </c>
      <c r="AC284" s="34">
        <v>2850</v>
      </c>
      <c r="AD284" s="34">
        <v>700</v>
      </c>
      <c r="AE284" s="34">
        <v>5000</v>
      </c>
      <c r="AF284" s="36">
        <f t="shared" si="110"/>
        <v>3.8596491228070176</v>
      </c>
      <c r="AG284" s="40">
        <f t="shared" si="111"/>
        <v>12.64418811002662</v>
      </c>
      <c r="AH284" s="34">
        <v>7500</v>
      </c>
      <c r="AI284" s="122">
        <v>4.3</v>
      </c>
      <c r="AJ284" s="40" t="s">
        <v>26</v>
      </c>
      <c r="AK284" s="37">
        <f t="shared" si="112"/>
        <v>2441.8604651162791</v>
      </c>
    </row>
    <row r="285" spans="1:37">
      <c r="A285" s="80"/>
      <c r="B285" s="126" t="s">
        <v>276</v>
      </c>
      <c r="C285" s="34">
        <v>2500</v>
      </c>
      <c r="D285" s="34">
        <v>2500</v>
      </c>
      <c r="E285" s="34">
        <v>3500</v>
      </c>
      <c r="F285" s="34"/>
      <c r="G285" s="34"/>
      <c r="H285" s="34">
        <f t="shared" si="104"/>
        <v>8500</v>
      </c>
      <c r="I285" s="34">
        <v>2500</v>
      </c>
      <c r="J285" s="34">
        <v>12000</v>
      </c>
      <c r="K285" s="34">
        <v>2650</v>
      </c>
      <c r="L285" s="34">
        <v>700</v>
      </c>
      <c r="M285" s="34">
        <v>4750</v>
      </c>
      <c r="N285" s="81">
        <f t="shared" si="105"/>
        <v>3.2075471698113209</v>
      </c>
      <c r="O285" s="35">
        <f t="shared" si="106"/>
        <v>11.867391304347827</v>
      </c>
      <c r="P285" s="34">
        <f t="shared" si="107"/>
        <v>8500</v>
      </c>
      <c r="Q285" s="122">
        <v>7.3</v>
      </c>
      <c r="R285" s="34" t="s">
        <v>25</v>
      </c>
      <c r="S285" s="37">
        <f t="shared" si="108"/>
        <v>407.53424657534248</v>
      </c>
      <c r="T285" s="128"/>
      <c r="U285" s="39">
        <v>3000</v>
      </c>
      <c r="V285" s="39">
        <v>3000</v>
      </c>
      <c r="W285" s="39">
        <v>4000</v>
      </c>
      <c r="X285" s="39"/>
      <c r="Y285" s="39"/>
      <c r="Z285" s="39">
        <f t="shared" si="109"/>
        <v>10000</v>
      </c>
      <c r="AA285" s="34">
        <v>3000</v>
      </c>
      <c r="AB285" s="34">
        <v>14000</v>
      </c>
      <c r="AC285" s="34">
        <v>2850</v>
      </c>
      <c r="AD285" s="34">
        <v>700</v>
      </c>
      <c r="AE285" s="34">
        <v>5000</v>
      </c>
      <c r="AF285" s="36">
        <f t="shared" si="110"/>
        <v>3.5087719298245612</v>
      </c>
      <c r="AG285" s="40">
        <f t="shared" si="111"/>
        <v>12.64418811002662</v>
      </c>
      <c r="AH285" s="34">
        <v>7500</v>
      </c>
      <c r="AI285" s="122">
        <v>4.3</v>
      </c>
      <c r="AJ285" s="40" t="s">
        <v>26</v>
      </c>
      <c r="AK285" s="37">
        <f t="shared" si="112"/>
        <v>2441.8604651162791</v>
      </c>
    </row>
    <row r="286" spans="1:37">
      <c r="A286" s="80"/>
      <c r="B286" s="126" t="s">
        <v>318</v>
      </c>
      <c r="C286" s="34">
        <v>2500</v>
      </c>
      <c r="D286" s="34">
        <v>2500</v>
      </c>
      <c r="E286" s="34">
        <v>5000</v>
      </c>
      <c r="F286" s="34"/>
      <c r="G286" s="34"/>
      <c r="H286" s="34">
        <f t="shared" si="104"/>
        <v>10000</v>
      </c>
      <c r="I286" s="34">
        <v>2500</v>
      </c>
      <c r="J286" s="34">
        <v>12000</v>
      </c>
      <c r="K286" s="34">
        <v>2650</v>
      </c>
      <c r="L286" s="34">
        <v>700</v>
      </c>
      <c r="M286" s="34">
        <v>4750</v>
      </c>
      <c r="N286" s="81">
        <f t="shared" si="105"/>
        <v>3.7735849056603774</v>
      </c>
      <c r="O286" s="35">
        <f t="shared" si="106"/>
        <v>11.867391304347827</v>
      </c>
      <c r="P286" s="34">
        <f t="shared" si="107"/>
        <v>10000</v>
      </c>
      <c r="Q286" s="122">
        <v>7.3</v>
      </c>
      <c r="R286" s="34" t="s">
        <v>25</v>
      </c>
      <c r="S286" s="37">
        <f t="shared" si="108"/>
        <v>479.45205479452056</v>
      </c>
      <c r="T286" s="128"/>
      <c r="U286" s="39">
        <v>3000</v>
      </c>
      <c r="V286" s="39">
        <v>3000</v>
      </c>
      <c r="W286" s="39">
        <v>5000</v>
      </c>
      <c r="X286" s="39"/>
      <c r="Y286" s="39"/>
      <c r="Z286" s="39">
        <f t="shared" si="109"/>
        <v>11000</v>
      </c>
      <c r="AA286" s="34">
        <v>3000</v>
      </c>
      <c r="AB286" s="34">
        <v>14000</v>
      </c>
      <c r="AC286" s="34">
        <v>2850</v>
      </c>
      <c r="AD286" s="34">
        <v>700</v>
      </c>
      <c r="AE286" s="34">
        <v>5000</v>
      </c>
      <c r="AF286" s="36">
        <f t="shared" si="110"/>
        <v>3.8596491228070176</v>
      </c>
      <c r="AG286" s="40">
        <f t="shared" si="111"/>
        <v>12.64418811002662</v>
      </c>
      <c r="AH286" s="34">
        <v>7500</v>
      </c>
      <c r="AI286" s="122">
        <v>4.3</v>
      </c>
      <c r="AJ286" s="40" t="s">
        <v>26</v>
      </c>
      <c r="AK286" s="37">
        <f t="shared" si="112"/>
        <v>2441.8604651162791</v>
      </c>
    </row>
    <row r="287" spans="1:37">
      <c r="A287" s="80"/>
      <c r="B287" s="126" t="s">
        <v>355</v>
      </c>
      <c r="C287" s="34">
        <v>2300</v>
      </c>
      <c r="D287" s="34">
        <v>2300</v>
      </c>
      <c r="E287" s="34">
        <v>5400</v>
      </c>
      <c r="F287" s="34"/>
      <c r="G287" s="34"/>
      <c r="H287" s="34">
        <f t="shared" si="104"/>
        <v>10000</v>
      </c>
      <c r="I287" s="34">
        <v>2500</v>
      </c>
      <c r="J287" s="34">
        <v>12000</v>
      </c>
      <c r="K287" s="34">
        <v>2650</v>
      </c>
      <c r="L287" s="34">
        <v>700</v>
      </c>
      <c r="M287" s="34">
        <v>4750</v>
      </c>
      <c r="N287" s="81">
        <f t="shared" si="105"/>
        <v>3.7735849056603774</v>
      </c>
      <c r="O287" s="35">
        <f t="shared" si="106"/>
        <v>11.867391304347827</v>
      </c>
      <c r="P287" s="34">
        <f t="shared" si="107"/>
        <v>10000</v>
      </c>
      <c r="Q287" s="122">
        <v>7.3</v>
      </c>
      <c r="R287" s="34" t="s">
        <v>25</v>
      </c>
      <c r="S287" s="37">
        <f t="shared" si="108"/>
        <v>479.45205479452056</v>
      </c>
      <c r="T287" s="128"/>
      <c r="U287" s="39">
        <v>2500</v>
      </c>
      <c r="V287" s="39">
        <v>2500</v>
      </c>
      <c r="W287" s="39">
        <v>6000</v>
      </c>
      <c r="X287" s="39"/>
      <c r="Y287" s="39"/>
      <c r="Z287" s="39">
        <f t="shared" si="109"/>
        <v>11000</v>
      </c>
      <c r="AA287" s="34">
        <v>3000</v>
      </c>
      <c r="AB287" s="34">
        <v>14000</v>
      </c>
      <c r="AC287" s="34">
        <v>2850</v>
      </c>
      <c r="AD287" s="34">
        <v>700</v>
      </c>
      <c r="AE287" s="34">
        <v>5000</v>
      </c>
      <c r="AF287" s="36">
        <f t="shared" si="110"/>
        <v>3.8596491228070176</v>
      </c>
      <c r="AG287" s="40">
        <f t="shared" si="111"/>
        <v>12.64418811002662</v>
      </c>
      <c r="AH287" s="34">
        <v>7500</v>
      </c>
      <c r="AI287" s="122">
        <v>4.3</v>
      </c>
      <c r="AJ287" s="40" t="s">
        <v>26</v>
      </c>
      <c r="AK287" s="37">
        <f t="shared" si="112"/>
        <v>2441.8604651162791</v>
      </c>
    </row>
    <row r="288" spans="1:37">
      <c r="A288" s="80"/>
      <c r="B288" s="126" t="s">
        <v>278</v>
      </c>
      <c r="C288" s="34">
        <v>3333</v>
      </c>
      <c r="D288" s="34">
        <v>3333</v>
      </c>
      <c r="E288" s="34">
        <v>3334</v>
      </c>
      <c r="F288" s="34"/>
      <c r="G288" s="34"/>
      <c r="H288" s="34">
        <f t="shared" si="104"/>
        <v>10000</v>
      </c>
      <c r="I288" s="34">
        <v>2500</v>
      </c>
      <c r="J288" s="34">
        <v>12000</v>
      </c>
      <c r="K288" s="34">
        <v>2650</v>
      </c>
      <c r="L288" s="34">
        <v>700</v>
      </c>
      <c r="M288" s="34">
        <v>4750</v>
      </c>
      <c r="N288" s="81">
        <f t="shared" si="105"/>
        <v>3.7735849056603774</v>
      </c>
      <c r="O288" s="35">
        <f t="shared" si="106"/>
        <v>11.867391304347827</v>
      </c>
      <c r="P288" s="34">
        <f t="shared" si="107"/>
        <v>10000</v>
      </c>
      <c r="Q288" s="122">
        <v>7.3</v>
      </c>
      <c r="R288" s="34" t="s">
        <v>25</v>
      </c>
      <c r="S288" s="37">
        <f t="shared" si="108"/>
        <v>479.45205479452056</v>
      </c>
      <c r="T288" s="128"/>
      <c r="U288" s="39">
        <v>3666</v>
      </c>
      <c r="V288" s="39">
        <v>3667</v>
      </c>
      <c r="W288" s="39">
        <v>3667</v>
      </c>
      <c r="X288" s="39"/>
      <c r="Y288" s="39"/>
      <c r="Z288" s="39">
        <f t="shared" si="109"/>
        <v>11000</v>
      </c>
      <c r="AA288" s="34">
        <v>3000</v>
      </c>
      <c r="AB288" s="34">
        <v>14000</v>
      </c>
      <c r="AC288" s="34">
        <v>2850</v>
      </c>
      <c r="AD288" s="34">
        <v>700</v>
      </c>
      <c r="AE288" s="34">
        <v>5000</v>
      </c>
      <c r="AF288" s="36">
        <f t="shared" si="110"/>
        <v>3.8596491228070176</v>
      </c>
      <c r="AG288" s="40">
        <f t="shared" si="111"/>
        <v>12.64418811002662</v>
      </c>
      <c r="AH288" s="34">
        <v>7500</v>
      </c>
      <c r="AI288" s="122">
        <v>4.3</v>
      </c>
      <c r="AJ288" s="40" t="s">
        <v>26</v>
      </c>
      <c r="AK288" s="37">
        <f t="shared" si="112"/>
        <v>2441.8604651162791</v>
      </c>
    </row>
    <row r="289" spans="1:37">
      <c r="A289" s="80"/>
      <c r="B289" s="126" t="s">
        <v>328</v>
      </c>
      <c r="C289" s="34">
        <v>3000</v>
      </c>
      <c r="D289" s="34">
        <v>3000</v>
      </c>
      <c r="E289" s="34">
        <v>4000</v>
      </c>
      <c r="F289" s="34"/>
      <c r="G289" s="34"/>
      <c r="H289" s="34">
        <f t="shared" si="104"/>
        <v>10000</v>
      </c>
      <c r="I289" s="34">
        <v>2500</v>
      </c>
      <c r="J289" s="34">
        <v>12000</v>
      </c>
      <c r="K289" s="34">
        <v>2650</v>
      </c>
      <c r="L289" s="34">
        <v>700</v>
      </c>
      <c r="M289" s="34">
        <v>4750</v>
      </c>
      <c r="N289" s="81">
        <f t="shared" si="105"/>
        <v>3.7735849056603774</v>
      </c>
      <c r="O289" s="35">
        <f t="shared" si="106"/>
        <v>11.867391304347827</v>
      </c>
      <c r="P289" s="34">
        <f t="shared" si="107"/>
        <v>10000</v>
      </c>
      <c r="Q289" s="122">
        <v>7.3</v>
      </c>
      <c r="R289" s="34" t="s">
        <v>25</v>
      </c>
      <c r="S289" s="37">
        <f t="shared" si="108"/>
        <v>479.45205479452056</v>
      </c>
      <c r="T289" s="128"/>
      <c r="U289" s="39">
        <v>3000</v>
      </c>
      <c r="V289" s="39">
        <v>3000</v>
      </c>
      <c r="W289" s="39">
        <v>5000</v>
      </c>
      <c r="X289" s="39"/>
      <c r="Y289" s="39"/>
      <c r="Z289" s="39">
        <f t="shared" si="109"/>
        <v>11000</v>
      </c>
      <c r="AA289" s="34">
        <v>3000</v>
      </c>
      <c r="AB289" s="34">
        <v>14000</v>
      </c>
      <c r="AC289" s="34">
        <v>2850</v>
      </c>
      <c r="AD289" s="34">
        <v>700</v>
      </c>
      <c r="AE289" s="34">
        <v>5000</v>
      </c>
      <c r="AF289" s="36">
        <f t="shared" si="110"/>
        <v>3.8596491228070176</v>
      </c>
      <c r="AG289" s="40">
        <f t="shared" si="111"/>
        <v>12.64418811002662</v>
      </c>
      <c r="AH289" s="34">
        <v>7500</v>
      </c>
      <c r="AI289" s="122">
        <v>4.3</v>
      </c>
      <c r="AJ289" s="40" t="s">
        <v>26</v>
      </c>
      <c r="AK289" s="37">
        <f t="shared" si="112"/>
        <v>2441.8604651162791</v>
      </c>
    </row>
    <row r="290" spans="1:37">
      <c r="A290" s="80"/>
      <c r="B290" s="126" t="s">
        <v>359</v>
      </c>
      <c r="C290" s="34">
        <v>2500</v>
      </c>
      <c r="D290" s="34">
        <v>2500</v>
      </c>
      <c r="E290" s="34">
        <v>5000</v>
      </c>
      <c r="F290" s="34"/>
      <c r="G290" s="34"/>
      <c r="H290" s="34">
        <f t="shared" si="104"/>
        <v>10000</v>
      </c>
      <c r="I290" s="34">
        <v>2500</v>
      </c>
      <c r="J290" s="34">
        <v>12000</v>
      </c>
      <c r="K290" s="34">
        <v>2650</v>
      </c>
      <c r="L290" s="34">
        <v>700</v>
      </c>
      <c r="M290" s="34">
        <v>4750</v>
      </c>
      <c r="N290" s="81">
        <f t="shared" si="105"/>
        <v>3.7735849056603774</v>
      </c>
      <c r="O290" s="35">
        <f t="shared" si="106"/>
        <v>11.867391304347827</v>
      </c>
      <c r="P290" s="34">
        <f t="shared" si="107"/>
        <v>10000</v>
      </c>
      <c r="Q290" s="122">
        <v>7.3</v>
      </c>
      <c r="R290" s="34" t="s">
        <v>25</v>
      </c>
      <c r="S290" s="37">
        <f t="shared" si="108"/>
        <v>479.45205479452056</v>
      </c>
      <c r="T290" s="128"/>
      <c r="U290" s="39">
        <v>2800</v>
      </c>
      <c r="V290" s="39">
        <v>2800</v>
      </c>
      <c r="W290" s="39">
        <v>5400</v>
      </c>
      <c r="X290" s="39"/>
      <c r="Y290" s="39"/>
      <c r="Z290" s="39">
        <f t="shared" si="109"/>
        <v>11000</v>
      </c>
      <c r="AA290" s="34">
        <v>3000</v>
      </c>
      <c r="AB290" s="34">
        <v>14000</v>
      </c>
      <c r="AC290" s="34">
        <v>2850</v>
      </c>
      <c r="AD290" s="34">
        <v>700</v>
      </c>
      <c r="AE290" s="34">
        <v>5000</v>
      </c>
      <c r="AF290" s="36">
        <f t="shared" si="110"/>
        <v>3.8596491228070176</v>
      </c>
      <c r="AG290" s="40">
        <f t="shared" si="111"/>
        <v>12.64418811002662</v>
      </c>
      <c r="AH290" s="34">
        <v>7500</v>
      </c>
      <c r="AI290" s="122">
        <v>4.3</v>
      </c>
      <c r="AJ290" s="40" t="s">
        <v>26</v>
      </c>
      <c r="AK290" s="37">
        <f t="shared" si="112"/>
        <v>2441.8604651162791</v>
      </c>
    </row>
    <row r="291" spans="1:37">
      <c r="A291" s="80"/>
      <c r="B291" s="126" t="s">
        <v>333</v>
      </c>
      <c r="C291" s="34">
        <v>3000</v>
      </c>
      <c r="D291" s="34">
        <v>3500</v>
      </c>
      <c r="E291" s="34">
        <v>3500</v>
      </c>
      <c r="F291" s="34"/>
      <c r="G291" s="34"/>
      <c r="H291" s="34">
        <f t="shared" si="104"/>
        <v>10000</v>
      </c>
      <c r="I291" s="34">
        <v>2500</v>
      </c>
      <c r="J291" s="34">
        <v>12000</v>
      </c>
      <c r="K291" s="34">
        <v>2650</v>
      </c>
      <c r="L291" s="34">
        <v>700</v>
      </c>
      <c r="M291" s="34">
        <v>4750</v>
      </c>
      <c r="N291" s="81">
        <f t="shared" si="105"/>
        <v>3.7735849056603774</v>
      </c>
      <c r="O291" s="35">
        <f t="shared" si="106"/>
        <v>11.867391304347827</v>
      </c>
      <c r="P291" s="34">
        <f t="shared" si="107"/>
        <v>10000</v>
      </c>
      <c r="Q291" s="122">
        <v>7.3</v>
      </c>
      <c r="R291" s="34" t="s">
        <v>25</v>
      </c>
      <c r="S291" s="37">
        <f t="shared" si="108"/>
        <v>479.45205479452056</v>
      </c>
      <c r="T291" s="128"/>
      <c r="U291" s="39">
        <v>3000</v>
      </c>
      <c r="V291" s="39">
        <v>4000</v>
      </c>
      <c r="W291" s="39">
        <v>4000</v>
      </c>
      <c r="X291" s="39"/>
      <c r="Y291" s="39"/>
      <c r="Z291" s="39">
        <f t="shared" si="109"/>
        <v>11000</v>
      </c>
      <c r="AA291" s="34">
        <v>3000</v>
      </c>
      <c r="AB291" s="34">
        <v>14000</v>
      </c>
      <c r="AC291" s="34">
        <v>2850</v>
      </c>
      <c r="AD291" s="34">
        <v>700</v>
      </c>
      <c r="AE291" s="34">
        <v>5000</v>
      </c>
      <c r="AF291" s="36">
        <f t="shared" si="110"/>
        <v>3.8596491228070176</v>
      </c>
      <c r="AG291" s="40">
        <f t="shared" si="111"/>
        <v>12.64418811002662</v>
      </c>
      <c r="AH291" s="34">
        <v>7500</v>
      </c>
      <c r="AI291" s="122">
        <v>4.3</v>
      </c>
      <c r="AJ291" s="40" t="s">
        <v>26</v>
      </c>
      <c r="AK291" s="37">
        <f t="shared" si="112"/>
        <v>2441.8604651162791</v>
      </c>
    </row>
    <row r="292" spans="1:37">
      <c r="A292" s="80"/>
      <c r="B292" s="126" t="s">
        <v>360</v>
      </c>
      <c r="C292" s="34">
        <v>2500</v>
      </c>
      <c r="D292" s="34">
        <v>3500</v>
      </c>
      <c r="E292" s="34">
        <v>5000</v>
      </c>
      <c r="F292" s="34"/>
      <c r="G292" s="34"/>
      <c r="H292" s="34">
        <f t="shared" si="104"/>
        <v>11000</v>
      </c>
      <c r="I292" s="34">
        <v>2500</v>
      </c>
      <c r="J292" s="34">
        <v>12000</v>
      </c>
      <c r="K292" s="34">
        <v>2650</v>
      </c>
      <c r="L292" s="34">
        <v>700</v>
      </c>
      <c r="M292" s="34">
        <v>4750</v>
      </c>
      <c r="N292" s="81">
        <f t="shared" si="105"/>
        <v>4.1509433962264151</v>
      </c>
      <c r="O292" s="35">
        <f t="shared" si="106"/>
        <v>11.867391304347827</v>
      </c>
      <c r="P292" s="34">
        <f t="shared" si="107"/>
        <v>11000</v>
      </c>
      <c r="Q292" s="122">
        <v>7.3</v>
      </c>
      <c r="R292" s="34" t="s">
        <v>25</v>
      </c>
      <c r="S292" s="37">
        <f t="shared" si="108"/>
        <v>527.39726027397262</v>
      </c>
      <c r="T292" s="128"/>
      <c r="U292" s="39">
        <v>2500</v>
      </c>
      <c r="V292" s="39">
        <v>3500</v>
      </c>
      <c r="W292" s="39">
        <v>5000</v>
      </c>
      <c r="X292" s="39"/>
      <c r="Y292" s="39"/>
      <c r="Z292" s="39">
        <f t="shared" si="109"/>
        <v>11000</v>
      </c>
      <c r="AA292" s="34">
        <v>3000</v>
      </c>
      <c r="AB292" s="34">
        <v>14000</v>
      </c>
      <c r="AC292" s="34">
        <v>2850</v>
      </c>
      <c r="AD292" s="34">
        <v>700</v>
      </c>
      <c r="AE292" s="34">
        <v>5000</v>
      </c>
      <c r="AF292" s="36">
        <f t="shared" si="110"/>
        <v>3.8596491228070176</v>
      </c>
      <c r="AG292" s="40">
        <f t="shared" si="111"/>
        <v>12.64418811002662</v>
      </c>
      <c r="AH292" s="34">
        <v>7500</v>
      </c>
      <c r="AI292" s="122">
        <v>4.3</v>
      </c>
      <c r="AJ292" s="40" t="s">
        <v>26</v>
      </c>
      <c r="AK292" s="37">
        <f t="shared" si="112"/>
        <v>2441.8604651162791</v>
      </c>
    </row>
    <row r="293" spans="1:37">
      <c r="A293" s="80"/>
      <c r="B293" s="126" t="s">
        <v>334</v>
      </c>
      <c r="C293" s="34">
        <v>3333</v>
      </c>
      <c r="D293" s="34">
        <v>3333</v>
      </c>
      <c r="E293" s="34">
        <v>3334</v>
      </c>
      <c r="F293" s="34"/>
      <c r="G293" s="34"/>
      <c r="H293" s="34">
        <f t="shared" si="104"/>
        <v>10000</v>
      </c>
      <c r="I293" s="34">
        <v>2500</v>
      </c>
      <c r="J293" s="34">
        <v>12000</v>
      </c>
      <c r="K293" s="34">
        <v>2650</v>
      </c>
      <c r="L293" s="34">
        <v>700</v>
      </c>
      <c r="M293" s="34">
        <v>4750</v>
      </c>
      <c r="N293" s="81">
        <f t="shared" si="105"/>
        <v>3.7735849056603774</v>
      </c>
      <c r="O293" s="35">
        <f t="shared" si="106"/>
        <v>11.867391304347827</v>
      </c>
      <c r="P293" s="34">
        <f t="shared" si="107"/>
        <v>10000</v>
      </c>
      <c r="Q293" s="122">
        <v>7.3</v>
      </c>
      <c r="R293" s="34" t="s">
        <v>25</v>
      </c>
      <c r="S293" s="37">
        <f t="shared" si="108"/>
        <v>479.45205479452056</v>
      </c>
      <c r="T293" s="128"/>
      <c r="U293" s="39">
        <v>3666</v>
      </c>
      <c r="V293" s="39">
        <v>3667</v>
      </c>
      <c r="W293" s="39">
        <v>3667</v>
      </c>
      <c r="X293" s="39"/>
      <c r="Y293" s="39"/>
      <c r="Z293" s="39">
        <f t="shared" si="109"/>
        <v>11000</v>
      </c>
      <c r="AA293" s="34">
        <v>3000</v>
      </c>
      <c r="AB293" s="34">
        <v>14000</v>
      </c>
      <c r="AC293" s="34">
        <v>2850</v>
      </c>
      <c r="AD293" s="34">
        <v>700</v>
      </c>
      <c r="AE293" s="34">
        <v>5000</v>
      </c>
      <c r="AF293" s="36">
        <f t="shared" si="110"/>
        <v>3.8596491228070176</v>
      </c>
      <c r="AG293" s="40">
        <f t="shared" si="111"/>
        <v>12.64418811002662</v>
      </c>
      <c r="AH293" s="34">
        <v>7500</v>
      </c>
      <c r="AI293" s="122">
        <v>4.3</v>
      </c>
      <c r="AJ293" s="40" t="s">
        <v>26</v>
      </c>
      <c r="AK293" s="37">
        <f t="shared" si="112"/>
        <v>2441.8604651162791</v>
      </c>
    </row>
    <row r="294" spans="1:37">
      <c r="A294" s="80"/>
      <c r="B294" s="126" t="s">
        <v>256</v>
      </c>
      <c r="C294" s="34">
        <v>2000</v>
      </c>
      <c r="D294" s="34">
        <v>2000</v>
      </c>
      <c r="E294" s="34">
        <v>2000</v>
      </c>
      <c r="F294" s="34">
        <v>2500</v>
      </c>
      <c r="G294" s="34"/>
      <c r="H294" s="34">
        <f t="shared" si="104"/>
        <v>8500</v>
      </c>
      <c r="I294" s="34">
        <v>2500</v>
      </c>
      <c r="J294" s="34">
        <v>12000</v>
      </c>
      <c r="K294" s="34">
        <v>2500</v>
      </c>
      <c r="L294" s="34">
        <v>700</v>
      </c>
      <c r="M294" s="34">
        <v>5000</v>
      </c>
      <c r="N294" s="81">
        <f t="shared" ref="N294:N315" si="113">H294/K294</f>
        <v>3.4</v>
      </c>
      <c r="O294" s="35">
        <f t="shared" si="106"/>
        <v>11.195652173913045</v>
      </c>
      <c r="P294" s="34">
        <f t="shared" si="107"/>
        <v>8500</v>
      </c>
      <c r="Q294" s="122">
        <v>7.4</v>
      </c>
      <c r="R294" s="34" t="s">
        <v>25</v>
      </c>
      <c r="S294" s="37">
        <f t="shared" si="108"/>
        <v>402.02702702702697</v>
      </c>
      <c r="T294" s="128"/>
      <c r="U294" s="39">
        <v>2500</v>
      </c>
      <c r="V294" s="39">
        <v>2500</v>
      </c>
      <c r="W294" s="39">
        <v>2500</v>
      </c>
      <c r="X294" s="39">
        <v>3500</v>
      </c>
      <c r="Y294" s="39"/>
      <c r="Z294" s="39">
        <f t="shared" si="109"/>
        <v>11000</v>
      </c>
      <c r="AA294" s="34">
        <v>3000</v>
      </c>
      <c r="AB294" s="34">
        <v>14000</v>
      </c>
      <c r="AC294" s="34">
        <v>2820</v>
      </c>
      <c r="AD294" s="34">
        <v>700</v>
      </c>
      <c r="AE294" s="34">
        <v>5000</v>
      </c>
      <c r="AF294" s="36">
        <f t="shared" si="110"/>
        <v>3.9007092198581561</v>
      </c>
      <c r="AG294" s="40">
        <f t="shared" si="111"/>
        <v>12.511091393078971</v>
      </c>
      <c r="AH294" s="34">
        <v>8000</v>
      </c>
      <c r="AI294" s="122">
        <v>4.3</v>
      </c>
      <c r="AJ294" s="40" t="s">
        <v>26</v>
      </c>
      <c r="AK294" s="37">
        <f t="shared" si="112"/>
        <v>2604.651162790698</v>
      </c>
    </row>
    <row r="295" spans="1:37">
      <c r="A295" s="80"/>
      <c r="B295" s="126" t="s">
        <v>285</v>
      </c>
      <c r="C295" s="34">
        <v>2000</v>
      </c>
      <c r="D295" s="34">
        <v>2000</v>
      </c>
      <c r="E295" s="34">
        <v>2000</v>
      </c>
      <c r="F295" s="34">
        <v>3500</v>
      </c>
      <c r="G295" s="34"/>
      <c r="H295" s="34">
        <f t="shared" si="104"/>
        <v>9500</v>
      </c>
      <c r="I295" s="34">
        <v>2500</v>
      </c>
      <c r="J295" s="34">
        <v>12000</v>
      </c>
      <c r="K295" s="34">
        <v>2550</v>
      </c>
      <c r="L295" s="34">
        <v>700</v>
      </c>
      <c r="M295" s="34">
        <v>5000</v>
      </c>
      <c r="N295" s="81">
        <f t="shared" si="113"/>
        <v>3.7254901960784315</v>
      </c>
      <c r="O295" s="35">
        <f t="shared" si="106"/>
        <v>11.419565217391305</v>
      </c>
      <c r="P295" s="34">
        <f t="shared" si="107"/>
        <v>9500</v>
      </c>
      <c r="Q295" s="122">
        <v>7.4</v>
      </c>
      <c r="R295" s="34" t="s">
        <v>25</v>
      </c>
      <c r="S295" s="37">
        <f t="shared" si="108"/>
        <v>449.32432432432432</v>
      </c>
      <c r="T295" s="128"/>
      <c r="U295" s="39">
        <v>2100</v>
      </c>
      <c r="V295" s="39">
        <v>2100</v>
      </c>
      <c r="W295" s="39">
        <v>2100</v>
      </c>
      <c r="X295" s="39">
        <v>4700</v>
      </c>
      <c r="Y295" s="39"/>
      <c r="Z295" s="39">
        <f t="shared" si="109"/>
        <v>11000</v>
      </c>
      <c r="AA295" s="34">
        <v>3000</v>
      </c>
      <c r="AB295" s="34">
        <v>14000</v>
      </c>
      <c r="AC295" s="34">
        <v>2820</v>
      </c>
      <c r="AD295" s="34">
        <v>700</v>
      </c>
      <c r="AE295" s="34">
        <v>5000</v>
      </c>
      <c r="AF295" s="36">
        <f t="shared" si="110"/>
        <v>3.9007092198581561</v>
      </c>
      <c r="AG295" s="40">
        <f t="shared" si="111"/>
        <v>12.511091393078971</v>
      </c>
      <c r="AH295" s="34">
        <v>8000</v>
      </c>
      <c r="AI295" s="122">
        <v>4.3</v>
      </c>
      <c r="AJ295" s="40" t="s">
        <v>26</v>
      </c>
      <c r="AK295" s="37">
        <f t="shared" si="112"/>
        <v>2604.651162790698</v>
      </c>
    </row>
    <row r="296" spans="1:37">
      <c r="A296" s="80"/>
      <c r="B296" s="126" t="s">
        <v>326</v>
      </c>
      <c r="C296" s="34">
        <v>2000</v>
      </c>
      <c r="D296" s="34">
        <v>2000</v>
      </c>
      <c r="E296" s="34">
        <v>2000</v>
      </c>
      <c r="F296" s="34">
        <v>4000</v>
      </c>
      <c r="G296" s="34"/>
      <c r="H296" s="34">
        <f t="shared" si="104"/>
        <v>10000</v>
      </c>
      <c r="I296" s="34">
        <v>2500</v>
      </c>
      <c r="J296" s="34">
        <v>12000</v>
      </c>
      <c r="K296" s="34">
        <v>2650</v>
      </c>
      <c r="L296" s="34">
        <v>700</v>
      </c>
      <c r="M296" s="34">
        <v>5000</v>
      </c>
      <c r="N296" s="81">
        <f t="shared" si="113"/>
        <v>3.7735849056603774</v>
      </c>
      <c r="O296" s="35">
        <f t="shared" si="106"/>
        <v>11.867391304347827</v>
      </c>
      <c r="P296" s="34">
        <f t="shared" si="107"/>
        <v>10000</v>
      </c>
      <c r="Q296" s="122">
        <v>7.4</v>
      </c>
      <c r="R296" s="34" t="s">
        <v>25</v>
      </c>
      <c r="S296" s="37">
        <f t="shared" si="108"/>
        <v>472.97297297297297</v>
      </c>
      <c r="T296" s="128"/>
      <c r="U296" s="39">
        <v>2000</v>
      </c>
      <c r="V296" s="39">
        <v>2000</v>
      </c>
      <c r="W296" s="39">
        <v>2000</v>
      </c>
      <c r="X296" s="39">
        <v>5000</v>
      </c>
      <c r="Y296" s="39"/>
      <c r="Z296" s="39">
        <f t="shared" si="109"/>
        <v>11000</v>
      </c>
      <c r="AA296" s="34">
        <v>3000</v>
      </c>
      <c r="AB296" s="34">
        <v>14000</v>
      </c>
      <c r="AC296" s="34">
        <v>2820</v>
      </c>
      <c r="AD296" s="34">
        <v>700</v>
      </c>
      <c r="AE296" s="34">
        <v>5000</v>
      </c>
      <c r="AF296" s="36">
        <f t="shared" si="110"/>
        <v>3.9007092198581561</v>
      </c>
      <c r="AG296" s="40">
        <f t="shared" si="111"/>
        <v>12.511091393078971</v>
      </c>
      <c r="AH296" s="34">
        <v>8000</v>
      </c>
      <c r="AI296" s="122">
        <v>4.3</v>
      </c>
      <c r="AJ296" s="40" t="s">
        <v>26</v>
      </c>
      <c r="AK296" s="37">
        <f t="shared" si="112"/>
        <v>2604.651162790698</v>
      </c>
    </row>
    <row r="297" spans="1:37">
      <c r="A297" s="80"/>
      <c r="B297" s="126" t="s">
        <v>356</v>
      </c>
      <c r="C297" s="34">
        <v>1800</v>
      </c>
      <c r="D297" s="34">
        <v>1800</v>
      </c>
      <c r="E297" s="34">
        <v>1800</v>
      </c>
      <c r="F297" s="34">
        <v>4600</v>
      </c>
      <c r="G297" s="34"/>
      <c r="H297" s="34">
        <f t="shared" si="104"/>
        <v>10000</v>
      </c>
      <c r="I297" s="34">
        <v>2500</v>
      </c>
      <c r="J297" s="34">
        <v>12000</v>
      </c>
      <c r="K297" s="34">
        <v>2650</v>
      </c>
      <c r="L297" s="34">
        <v>700</v>
      </c>
      <c r="M297" s="34">
        <v>5000</v>
      </c>
      <c r="N297" s="81">
        <f t="shared" si="113"/>
        <v>3.7735849056603774</v>
      </c>
      <c r="O297" s="35">
        <f t="shared" si="106"/>
        <v>11.867391304347827</v>
      </c>
      <c r="P297" s="34">
        <f t="shared" si="107"/>
        <v>10000</v>
      </c>
      <c r="Q297" s="122">
        <v>7.4</v>
      </c>
      <c r="R297" s="34" t="s">
        <v>25</v>
      </c>
      <c r="S297" s="37">
        <f t="shared" si="108"/>
        <v>472.97297297297297</v>
      </c>
      <c r="T297" s="128"/>
      <c r="U297" s="39">
        <v>1900</v>
      </c>
      <c r="V297" s="39">
        <v>1900</v>
      </c>
      <c r="W297" s="39">
        <v>1900</v>
      </c>
      <c r="X297" s="39">
        <v>5300</v>
      </c>
      <c r="Y297" s="39"/>
      <c r="Z297" s="39">
        <f t="shared" si="109"/>
        <v>11000</v>
      </c>
      <c r="AA297" s="34">
        <v>3000</v>
      </c>
      <c r="AB297" s="34">
        <v>14000</v>
      </c>
      <c r="AC297" s="34">
        <v>2820</v>
      </c>
      <c r="AD297" s="34">
        <v>700</v>
      </c>
      <c r="AE297" s="34">
        <v>5000</v>
      </c>
      <c r="AF297" s="36">
        <f t="shared" si="110"/>
        <v>3.9007092198581561</v>
      </c>
      <c r="AG297" s="40">
        <f t="shared" si="111"/>
        <v>12.511091393078971</v>
      </c>
      <c r="AH297" s="34">
        <v>8000</v>
      </c>
      <c r="AI297" s="122">
        <v>4.3</v>
      </c>
      <c r="AJ297" s="40" t="s">
        <v>26</v>
      </c>
      <c r="AK297" s="37">
        <f t="shared" si="112"/>
        <v>2604.651162790698</v>
      </c>
    </row>
    <row r="298" spans="1:37">
      <c r="A298" s="80"/>
      <c r="B298" s="126" t="s">
        <v>257</v>
      </c>
      <c r="C298" s="34">
        <v>2000</v>
      </c>
      <c r="D298" s="34">
        <v>2000</v>
      </c>
      <c r="E298" s="34">
        <v>2500</v>
      </c>
      <c r="F298" s="34">
        <v>2500</v>
      </c>
      <c r="G298" s="34"/>
      <c r="H298" s="34">
        <f t="shared" si="104"/>
        <v>9000</v>
      </c>
      <c r="I298" s="34">
        <v>2500</v>
      </c>
      <c r="J298" s="34">
        <v>12000</v>
      </c>
      <c r="K298" s="34">
        <v>2550</v>
      </c>
      <c r="L298" s="34">
        <v>700</v>
      </c>
      <c r="M298" s="34">
        <v>5000</v>
      </c>
      <c r="N298" s="81">
        <f t="shared" si="113"/>
        <v>3.5294117647058822</v>
      </c>
      <c r="O298" s="35">
        <f t="shared" si="106"/>
        <v>11.419565217391305</v>
      </c>
      <c r="P298" s="34">
        <f t="shared" si="107"/>
        <v>9000</v>
      </c>
      <c r="Q298" s="122">
        <v>7.4</v>
      </c>
      <c r="R298" s="34" t="s">
        <v>25</v>
      </c>
      <c r="S298" s="37">
        <f t="shared" si="108"/>
        <v>425.67567567567568</v>
      </c>
      <c r="T298" s="128"/>
      <c r="U298" s="39">
        <v>2500</v>
      </c>
      <c r="V298" s="39">
        <v>2500</v>
      </c>
      <c r="W298" s="39">
        <v>3000</v>
      </c>
      <c r="X298" s="39">
        <v>3000</v>
      </c>
      <c r="Y298" s="39"/>
      <c r="Z298" s="39">
        <f t="shared" si="109"/>
        <v>11000</v>
      </c>
      <c r="AA298" s="34">
        <v>3000</v>
      </c>
      <c r="AB298" s="34">
        <v>14000</v>
      </c>
      <c r="AC298" s="34">
        <v>2820</v>
      </c>
      <c r="AD298" s="34">
        <v>700</v>
      </c>
      <c r="AE298" s="34">
        <v>5000</v>
      </c>
      <c r="AF298" s="36">
        <f t="shared" si="110"/>
        <v>3.9007092198581561</v>
      </c>
      <c r="AG298" s="40">
        <f t="shared" si="111"/>
        <v>12.511091393078971</v>
      </c>
      <c r="AH298" s="34">
        <v>8000</v>
      </c>
      <c r="AI298" s="122">
        <v>4.3</v>
      </c>
      <c r="AJ298" s="40" t="s">
        <v>26</v>
      </c>
      <c r="AK298" s="37">
        <f t="shared" si="112"/>
        <v>2604.651162790698</v>
      </c>
    </row>
    <row r="299" spans="1:37">
      <c r="A299" s="80"/>
      <c r="B299" s="126" t="s">
        <v>286</v>
      </c>
      <c r="C299" s="34">
        <v>2000</v>
      </c>
      <c r="D299" s="34">
        <v>2000</v>
      </c>
      <c r="E299" s="34">
        <v>2500</v>
      </c>
      <c r="F299" s="34">
        <v>3500</v>
      </c>
      <c r="G299" s="34"/>
      <c r="H299" s="34">
        <f t="shared" si="104"/>
        <v>10000</v>
      </c>
      <c r="I299" s="34">
        <v>2500</v>
      </c>
      <c r="J299" s="34">
        <v>12000</v>
      </c>
      <c r="K299" s="34">
        <v>2650</v>
      </c>
      <c r="L299" s="34">
        <v>700</v>
      </c>
      <c r="M299" s="34">
        <v>5000</v>
      </c>
      <c r="N299" s="81">
        <f t="shared" si="113"/>
        <v>3.7735849056603774</v>
      </c>
      <c r="O299" s="35">
        <f t="shared" si="106"/>
        <v>11.867391304347827</v>
      </c>
      <c r="P299" s="34">
        <f t="shared" si="107"/>
        <v>10000</v>
      </c>
      <c r="Q299" s="122">
        <v>7.4</v>
      </c>
      <c r="R299" s="34" t="s">
        <v>25</v>
      </c>
      <c r="S299" s="37">
        <f t="shared" si="108"/>
        <v>472.97297297297297</v>
      </c>
      <c r="T299" s="128"/>
      <c r="U299" s="39">
        <v>2300</v>
      </c>
      <c r="V299" s="39">
        <v>2300</v>
      </c>
      <c r="W299" s="39">
        <v>2400</v>
      </c>
      <c r="X299" s="39">
        <v>4000</v>
      </c>
      <c r="Y299" s="39"/>
      <c r="Z299" s="39">
        <f t="shared" si="109"/>
        <v>11000</v>
      </c>
      <c r="AA299" s="34">
        <v>3000</v>
      </c>
      <c r="AB299" s="34">
        <v>14000</v>
      </c>
      <c r="AC299" s="34">
        <v>2820</v>
      </c>
      <c r="AD299" s="34">
        <v>700</v>
      </c>
      <c r="AE299" s="34">
        <v>5000</v>
      </c>
      <c r="AF299" s="36">
        <f t="shared" si="110"/>
        <v>3.9007092198581561</v>
      </c>
      <c r="AG299" s="40">
        <f t="shared" si="111"/>
        <v>12.511091393078971</v>
      </c>
      <c r="AH299" s="34">
        <v>8000</v>
      </c>
      <c r="AI299" s="122">
        <v>4.3</v>
      </c>
      <c r="AJ299" s="40" t="s">
        <v>26</v>
      </c>
      <c r="AK299" s="37">
        <f t="shared" si="112"/>
        <v>2604.651162790698</v>
      </c>
    </row>
    <row r="300" spans="1:37">
      <c r="A300" s="80"/>
      <c r="B300" s="126" t="s">
        <v>329</v>
      </c>
      <c r="C300" s="34">
        <v>1500</v>
      </c>
      <c r="D300" s="34">
        <v>1500</v>
      </c>
      <c r="E300" s="34">
        <v>2300</v>
      </c>
      <c r="F300" s="34">
        <v>4700</v>
      </c>
      <c r="G300" s="34"/>
      <c r="H300" s="34">
        <f t="shared" si="104"/>
        <v>10000</v>
      </c>
      <c r="I300" s="34">
        <v>2500</v>
      </c>
      <c r="J300" s="34">
        <v>12000</v>
      </c>
      <c r="K300" s="34">
        <v>2650</v>
      </c>
      <c r="L300" s="34">
        <v>700</v>
      </c>
      <c r="M300" s="34">
        <v>5000</v>
      </c>
      <c r="N300" s="81">
        <f t="shared" si="113"/>
        <v>3.7735849056603774</v>
      </c>
      <c r="O300" s="35">
        <f t="shared" si="106"/>
        <v>11.867391304347827</v>
      </c>
      <c r="P300" s="34">
        <f t="shared" si="107"/>
        <v>10000</v>
      </c>
      <c r="Q300" s="122">
        <v>7.4</v>
      </c>
      <c r="R300" s="34" t="s">
        <v>25</v>
      </c>
      <c r="S300" s="37">
        <f t="shared" si="108"/>
        <v>472.97297297297297</v>
      </c>
      <c r="T300" s="128"/>
      <c r="U300" s="39">
        <v>2100</v>
      </c>
      <c r="V300" s="39">
        <v>2100</v>
      </c>
      <c r="W300" s="39">
        <v>2300</v>
      </c>
      <c r="X300" s="39">
        <v>4500</v>
      </c>
      <c r="Y300" s="39"/>
      <c r="Z300" s="39">
        <f t="shared" si="109"/>
        <v>11000</v>
      </c>
      <c r="AA300" s="34">
        <v>3000</v>
      </c>
      <c r="AB300" s="34">
        <v>14000</v>
      </c>
      <c r="AC300" s="34">
        <v>2820</v>
      </c>
      <c r="AD300" s="34">
        <v>700</v>
      </c>
      <c r="AE300" s="34">
        <v>5000</v>
      </c>
      <c r="AF300" s="36">
        <f t="shared" si="110"/>
        <v>3.9007092198581561</v>
      </c>
      <c r="AG300" s="40">
        <f t="shared" si="111"/>
        <v>12.511091393078971</v>
      </c>
      <c r="AH300" s="34">
        <v>8000</v>
      </c>
      <c r="AI300" s="122">
        <v>4.3</v>
      </c>
      <c r="AJ300" s="40" t="s">
        <v>26</v>
      </c>
      <c r="AK300" s="37">
        <f t="shared" si="112"/>
        <v>2604.651162790698</v>
      </c>
    </row>
    <row r="301" spans="1:37">
      <c r="A301" s="80"/>
      <c r="B301" s="126" t="s">
        <v>361</v>
      </c>
      <c r="C301" s="34">
        <v>1500</v>
      </c>
      <c r="D301" s="34">
        <v>1500</v>
      </c>
      <c r="E301" s="34">
        <v>2000</v>
      </c>
      <c r="F301" s="34">
        <v>5000</v>
      </c>
      <c r="G301" s="34"/>
      <c r="H301" s="34">
        <f t="shared" si="104"/>
        <v>10000</v>
      </c>
      <c r="I301" s="34">
        <v>2500</v>
      </c>
      <c r="J301" s="34">
        <v>12000</v>
      </c>
      <c r="K301" s="34">
        <v>2650</v>
      </c>
      <c r="L301" s="34">
        <v>700</v>
      </c>
      <c r="M301" s="34">
        <v>5000</v>
      </c>
      <c r="N301" s="81">
        <f t="shared" si="113"/>
        <v>3.7735849056603774</v>
      </c>
      <c r="O301" s="35">
        <f t="shared" si="106"/>
        <v>11.867391304347827</v>
      </c>
      <c r="P301" s="34">
        <f t="shared" si="107"/>
        <v>10000</v>
      </c>
      <c r="Q301" s="122">
        <v>7.4</v>
      </c>
      <c r="R301" s="34" t="s">
        <v>25</v>
      </c>
      <c r="S301" s="37">
        <f t="shared" si="108"/>
        <v>472.97297297297297</v>
      </c>
      <c r="T301" s="128"/>
      <c r="U301" s="39">
        <v>2000</v>
      </c>
      <c r="V301" s="39">
        <v>2000</v>
      </c>
      <c r="W301" s="39">
        <v>2200</v>
      </c>
      <c r="X301" s="39">
        <v>4800</v>
      </c>
      <c r="Y301" s="39"/>
      <c r="Z301" s="39">
        <f t="shared" si="109"/>
        <v>11000</v>
      </c>
      <c r="AA301" s="34">
        <v>3000</v>
      </c>
      <c r="AB301" s="34">
        <v>14000</v>
      </c>
      <c r="AC301" s="34">
        <v>2820</v>
      </c>
      <c r="AD301" s="34">
        <v>700</v>
      </c>
      <c r="AE301" s="34">
        <v>5000</v>
      </c>
      <c r="AF301" s="36">
        <f t="shared" si="110"/>
        <v>3.9007092198581561</v>
      </c>
      <c r="AG301" s="40">
        <f t="shared" si="111"/>
        <v>12.511091393078971</v>
      </c>
      <c r="AH301" s="34">
        <v>8000</v>
      </c>
      <c r="AI301" s="122">
        <v>4.3</v>
      </c>
      <c r="AJ301" s="40" t="s">
        <v>26</v>
      </c>
      <c r="AK301" s="37">
        <f t="shared" si="112"/>
        <v>2604.651162790698</v>
      </c>
    </row>
    <row r="302" spans="1:37">
      <c r="A302" s="80"/>
      <c r="B302" s="126" t="s">
        <v>288</v>
      </c>
      <c r="C302" s="34">
        <v>2000</v>
      </c>
      <c r="D302" s="34">
        <v>2000</v>
      </c>
      <c r="E302" s="34">
        <v>3000</v>
      </c>
      <c r="F302" s="34">
        <v>3000</v>
      </c>
      <c r="G302" s="34"/>
      <c r="H302" s="34">
        <f t="shared" si="104"/>
        <v>10000</v>
      </c>
      <c r="I302" s="34">
        <v>2500</v>
      </c>
      <c r="J302" s="34">
        <v>12000</v>
      </c>
      <c r="K302" s="34">
        <v>2650</v>
      </c>
      <c r="L302" s="34">
        <v>700</v>
      </c>
      <c r="M302" s="34">
        <v>5000</v>
      </c>
      <c r="N302" s="81">
        <f t="shared" si="113"/>
        <v>3.7735849056603774</v>
      </c>
      <c r="O302" s="35">
        <f t="shared" si="106"/>
        <v>11.867391304347827</v>
      </c>
      <c r="P302" s="34">
        <f t="shared" si="107"/>
        <v>10000</v>
      </c>
      <c r="Q302" s="122">
        <v>7.4</v>
      </c>
      <c r="R302" s="34" t="s">
        <v>25</v>
      </c>
      <c r="S302" s="37">
        <f t="shared" si="108"/>
        <v>472.97297297297297</v>
      </c>
      <c r="T302" s="128"/>
      <c r="U302" s="39">
        <v>2500</v>
      </c>
      <c r="V302" s="39">
        <v>2500</v>
      </c>
      <c r="W302" s="39">
        <v>3000</v>
      </c>
      <c r="X302" s="39">
        <v>3000</v>
      </c>
      <c r="Y302" s="39"/>
      <c r="Z302" s="39">
        <f t="shared" si="109"/>
        <v>11000</v>
      </c>
      <c r="AA302" s="34">
        <v>3000</v>
      </c>
      <c r="AB302" s="34">
        <v>14000</v>
      </c>
      <c r="AC302" s="34">
        <v>2820</v>
      </c>
      <c r="AD302" s="34">
        <v>700</v>
      </c>
      <c r="AE302" s="34">
        <v>5000</v>
      </c>
      <c r="AF302" s="36">
        <f t="shared" si="110"/>
        <v>3.9007092198581561</v>
      </c>
      <c r="AG302" s="40">
        <f t="shared" si="111"/>
        <v>12.511091393078971</v>
      </c>
      <c r="AH302" s="34">
        <v>8000</v>
      </c>
      <c r="AI302" s="122">
        <v>4.3</v>
      </c>
      <c r="AJ302" s="40" t="s">
        <v>26</v>
      </c>
      <c r="AK302" s="37">
        <f t="shared" si="112"/>
        <v>2604.651162790698</v>
      </c>
    </row>
    <row r="303" spans="1:37">
      <c r="A303" s="80"/>
      <c r="B303" s="126" t="s">
        <v>330</v>
      </c>
      <c r="C303" s="34">
        <v>1800</v>
      </c>
      <c r="D303" s="34">
        <v>1800</v>
      </c>
      <c r="E303" s="34">
        <v>3000</v>
      </c>
      <c r="F303" s="34">
        <v>3400</v>
      </c>
      <c r="G303" s="34"/>
      <c r="H303" s="34">
        <f t="shared" si="104"/>
        <v>10000</v>
      </c>
      <c r="I303" s="34">
        <v>2500</v>
      </c>
      <c r="J303" s="34">
        <v>12000</v>
      </c>
      <c r="K303" s="34">
        <v>2650</v>
      </c>
      <c r="L303" s="34">
        <v>700</v>
      </c>
      <c r="M303" s="34">
        <v>5000</v>
      </c>
      <c r="N303" s="81">
        <f t="shared" si="113"/>
        <v>3.7735849056603774</v>
      </c>
      <c r="O303" s="35">
        <f t="shared" si="106"/>
        <v>11.867391304347827</v>
      </c>
      <c r="P303" s="34">
        <f t="shared" si="107"/>
        <v>10000</v>
      </c>
      <c r="Q303" s="122">
        <v>7.4</v>
      </c>
      <c r="R303" s="34" t="s">
        <v>25</v>
      </c>
      <c r="S303" s="37">
        <f t="shared" si="108"/>
        <v>472.97297297297297</v>
      </c>
      <c r="T303" s="128"/>
      <c r="U303" s="39">
        <v>2300</v>
      </c>
      <c r="V303" s="39">
        <v>2300</v>
      </c>
      <c r="W303" s="39">
        <v>3000</v>
      </c>
      <c r="X303" s="39">
        <v>3400</v>
      </c>
      <c r="Y303" s="39"/>
      <c r="Z303" s="39">
        <f t="shared" si="109"/>
        <v>11000</v>
      </c>
      <c r="AA303" s="34">
        <v>3000</v>
      </c>
      <c r="AB303" s="34">
        <v>14000</v>
      </c>
      <c r="AC303" s="34">
        <v>2820</v>
      </c>
      <c r="AD303" s="34">
        <v>700</v>
      </c>
      <c r="AE303" s="34">
        <v>5000</v>
      </c>
      <c r="AF303" s="36">
        <f t="shared" si="110"/>
        <v>3.9007092198581561</v>
      </c>
      <c r="AG303" s="40">
        <f t="shared" si="111"/>
        <v>12.511091393078971</v>
      </c>
      <c r="AH303" s="34">
        <v>8000</v>
      </c>
      <c r="AI303" s="122">
        <v>4.3</v>
      </c>
      <c r="AJ303" s="40" t="s">
        <v>26</v>
      </c>
      <c r="AK303" s="37">
        <f t="shared" si="112"/>
        <v>2604.651162790698</v>
      </c>
    </row>
    <row r="304" spans="1:37">
      <c r="A304" s="80"/>
      <c r="B304" s="126" t="s">
        <v>362</v>
      </c>
      <c r="C304" s="34">
        <v>1500</v>
      </c>
      <c r="D304" s="34">
        <v>1500</v>
      </c>
      <c r="E304" s="34">
        <v>2500</v>
      </c>
      <c r="F304" s="34">
        <v>4500</v>
      </c>
      <c r="G304" s="34"/>
      <c r="H304" s="34">
        <f t="shared" si="104"/>
        <v>10000</v>
      </c>
      <c r="I304" s="34">
        <v>2500</v>
      </c>
      <c r="J304" s="34">
        <v>12000</v>
      </c>
      <c r="K304" s="34">
        <v>2650</v>
      </c>
      <c r="L304" s="34">
        <v>700</v>
      </c>
      <c r="M304" s="34">
        <v>5000</v>
      </c>
      <c r="N304" s="81">
        <f t="shared" si="113"/>
        <v>3.7735849056603774</v>
      </c>
      <c r="O304" s="35">
        <f t="shared" si="106"/>
        <v>11.867391304347827</v>
      </c>
      <c r="P304" s="34">
        <f t="shared" si="107"/>
        <v>10000</v>
      </c>
      <c r="Q304" s="122">
        <v>7.4</v>
      </c>
      <c r="R304" s="34" t="s">
        <v>25</v>
      </c>
      <c r="S304" s="37">
        <f t="shared" si="108"/>
        <v>472.97297297297297</v>
      </c>
      <c r="T304" s="128"/>
      <c r="U304" s="39">
        <v>2100</v>
      </c>
      <c r="V304" s="39">
        <v>2100</v>
      </c>
      <c r="W304" s="39">
        <v>3000</v>
      </c>
      <c r="X304" s="39">
        <v>3800</v>
      </c>
      <c r="Y304" s="39"/>
      <c r="Z304" s="39">
        <f t="shared" si="109"/>
        <v>11000</v>
      </c>
      <c r="AA304" s="34">
        <v>3000</v>
      </c>
      <c r="AB304" s="34">
        <v>14000</v>
      </c>
      <c r="AC304" s="34">
        <v>2820</v>
      </c>
      <c r="AD304" s="34">
        <v>700</v>
      </c>
      <c r="AE304" s="34">
        <v>5000</v>
      </c>
      <c r="AF304" s="36">
        <f t="shared" si="110"/>
        <v>3.9007092198581561</v>
      </c>
      <c r="AG304" s="40">
        <f t="shared" si="111"/>
        <v>12.511091393078971</v>
      </c>
      <c r="AH304" s="34">
        <v>8000</v>
      </c>
      <c r="AI304" s="122">
        <v>4.3</v>
      </c>
      <c r="AJ304" s="40" t="s">
        <v>26</v>
      </c>
      <c r="AK304" s="37">
        <f t="shared" si="112"/>
        <v>2604.651162790698</v>
      </c>
    </row>
    <row r="305" spans="1:37">
      <c r="A305" s="80"/>
      <c r="B305" s="126" t="s">
        <v>335</v>
      </c>
      <c r="C305" s="34">
        <v>1500</v>
      </c>
      <c r="D305" s="34">
        <v>1500</v>
      </c>
      <c r="E305" s="34">
        <v>3500</v>
      </c>
      <c r="F305" s="34">
        <v>3500</v>
      </c>
      <c r="G305" s="34"/>
      <c r="H305" s="34">
        <f t="shared" si="104"/>
        <v>10000</v>
      </c>
      <c r="I305" s="34">
        <v>2500</v>
      </c>
      <c r="J305" s="34">
        <v>12000</v>
      </c>
      <c r="K305" s="34">
        <v>2650</v>
      </c>
      <c r="L305" s="34">
        <v>700</v>
      </c>
      <c r="M305" s="34">
        <v>5000</v>
      </c>
      <c r="N305" s="81">
        <f t="shared" si="113"/>
        <v>3.7735849056603774</v>
      </c>
      <c r="O305" s="35">
        <f t="shared" si="106"/>
        <v>11.867391304347827</v>
      </c>
      <c r="P305" s="34">
        <f t="shared" si="107"/>
        <v>10000</v>
      </c>
      <c r="Q305" s="122">
        <v>7.4</v>
      </c>
      <c r="R305" s="34" t="s">
        <v>25</v>
      </c>
      <c r="S305" s="37">
        <f t="shared" si="108"/>
        <v>472.97297297297297</v>
      </c>
      <c r="T305" s="128"/>
      <c r="U305" s="39">
        <v>2000</v>
      </c>
      <c r="V305" s="39">
        <v>2000</v>
      </c>
      <c r="W305" s="39">
        <v>3500</v>
      </c>
      <c r="X305" s="39">
        <v>3500</v>
      </c>
      <c r="Y305" s="39"/>
      <c r="Z305" s="39">
        <f t="shared" si="109"/>
        <v>11000</v>
      </c>
      <c r="AA305" s="34">
        <v>3000</v>
      </c>
      <c r="AB305" s="34">
        <v>14000</v>
      </c>
      <c r="AC305" s="34">
        <v>2820</v>
      </c>
      <c r="AD305" s="34">
        <v>700</v>
      </c>
      <c r="AE305" s="34">
        <v>5000</v>
      </c>
      <c r="AF305" s="36">
        <f t="shared" si="110"/>
        <v>3.9007092198581561</v>
      </c>
      <c r="AG305" s="40">
        <f t="shared" si="111"/>
        <v>12.511091393078971</v>
      </c>
      <c r="AH305" s="34">
        <v>8000</v>
      </c>
      <c r="AI305" s="122">
        <v>4.3</v>
      </c>
      <c r="AJ305" s="40" t="s">
        <v>26</v>
      </c>
      <c r="AK305" s="37">
        <f t="shared" si="112"/>
        <v>2604.651162790698</v>
      </c>
    </row>
    <row r="306" spans="1:37">
      <c r="A306" s="80"/>
      <c r="B306" s="126" t="s">
        <v>258</v>
      </c>
      <c r="C306" s="34">
        <v>2000</v>
      </c>
      <c r="D306" s="34">
        <v>2500</v>
      </c>
      <c r="E306" s="34">
        <v>2500</v>
      </c>
      <c r="F306" s="34">
        <v>2500</v>
      </c>
      <c r="G306" s="34"/>
      <c r="H306" s="34">
        <f t="shared" si="104"/>
        <v>9500</v>
      </c>
      <c r="I306" s="34">
        <v>2500</v>
      </c>
      <c r="J306" s="34">
        <v>12000</v>
      </c>
      <c r="K306" s="34">
        <v>2600</v>
      </c>
      <c r="L306" s="34">
        <v>700</v>
      </c>
      <c r="M306" s="34">
        <v>5000</v>
      </c>
      <c r="N306" s="81">
        <f t="shared" si="113"/>
        <v>3.6538461538461537</v>
      </c>
      <c r="O306" s="35">
        <f t="shared" si="106"/>
        <v>11.643478260869566</v>
      </c>
      <c r="P306" s="34">
        <f t="shared" si="107"/>
        <v>9500</v>
      </c>
      <c r="Q306" s="122">
        <v>7.4</v>
      </c>
      <c r="R306" s="34" t="s">
        <v>25</v>
      </c>
      <c r="S306" s="37">
        <f t="shared" si="108"/>
        <v>449.32432432432432</v>
      </c>
      <c r="T306" s="128"/>
      <c r="U306" s="39">
        <v>2000</v>
      </c>
      <c r="V306" s="39">
        <v>3000</v>
      </c>
      <c r="W306" s="39">
        <v>3000</v>
      </c>
      <c r="X306" s="39">
        <v>3000</v>
      </c>
      <c r="Y306" s="39"/>
      <c r="Z306" s="39">
        <f t="shared" si="109"/>
        <v>11000</v>
      </c>
      <c r="AA306" s="34">
        <v>3000</v>
      </c>
      <c r="AB306" s="34">
        <v>14000</v>
      </c>
      <c r="AC306" s="34">
        <v>2820</v>
      </c>
      <c r="AD306" s="34">
        <v>700</v>
      </c>
      <c r="AE306" s="34">
        <v>5000</v>
      </c>
      <c r="AF306" s="36">
        <f t="shared" si="110"/>
        <v>3.9007092198581561</v>
      </c>
      <c r="AG306" s="40">
        <f t="shared" si="111"/>
        <v>12.511091393078971</v>
      </c>
      <c r="AH306" s="34">
        <v>8000</v>
      </c>
      <c r="AI306" s="122">
        <v>4.3</v>
      </c>
      <c r="AJ306" s="40" t="s">
        <v>26</v>
      </c>
      <c r="AK306" s="37">
        <f t="shared" si="112"/>
        <v>2604.651162790698</v>
      </c>
    </row>
    <row r="307" spans="1:37">
      <c r="A307" s="80"/>
      <c r="B307" s="126" t="s">
        <v>289</v>
      </c>
      <c r="C307" s="34">
        <v>2000</v>
      </c>
      <c r="D307" s="34">
        <v>2500</v>
      </c>
      <c r="E307" s="34">
        <v>2500</v>
      </c>
      <c r="F307" s="34">
        <v>3000</v>
      </c>
      <c r="G307" s="34"/>
      <c r="H307" s="34">
        <f t="shared" si="104"/>
        <v>10000</v>
      </c>
      <c r="I307" s="34">
        <v>2500</v>
      </c>
      <c r="J307" s="34">
        <v>12000</v>
      </c>
      <c r="K307" s="34">
        <v>2650</v>
      </c>
      <c r="L307" s="34">
        <v>700</v>
      </c>
      <c r="M307" s="34">
        <v>5000</v>
      </c>
      <c r="N307" s="81">
        <f t="shared" si="113"/>
        <v>3.7735849056603774</v>
      </c>
      <c r="O307" s="35">
        <f t="shared" si="106"/>
        <v>11.867391304347827</v>
      </c>
      <c r="P307" s="34">
        <f t="shared" si="107"/>
        <v>10000</v>
      </c>
      <c r="Q307" s="122">
        <v>7.4</v>
      </c>
      <c r="R307" s="34" t="s">
        <v>25</v>
      </c>
      <c r="S307" s="37">
        <f t="shared" si="108"/>
        <v>472.97297297297297</v>
      </c>
      <c r="T307" s="128"/>
      <c r="U307" s="39">
        <v>2000</v>
      </c>
      <c r="V307" s="39">
        <v>2800</v>
      </c>
      <c r="W307" s="39">
        <v>2800</v>
      </c>
      <c r="X307" s="39">
        <v>3400</v>
      </c>
      <c r="Y307" s="39"/>
      <c r="Z307" s="39">
        <f t="shared" si="109"/>
        <v>11000</v>
      </c>
      <c r="AA307" s="34">
        <v>3000</v>
      </c>
      <c r="AB307" s="34">
        <v>14000</v>
      </c>
      <c r="AC307" s="34">
        <v>2820</v>
      </c>
      <c r="AD307" s="34">
        <v>700</v>
      </c>
      <c r="AE307" s="34">
        <v>5000</v>
      </c>
      <c r="AF307" s="36">
        <f t="shared" si="110"/>
        <v>3.9007092198581561</v>
      </c>
      <c r="AG307" s="40">
        <f t="shared" si="111"/>
        <v>12.511091393078971</v>
      </c>
      <c r="AH307" s="34">
        <v>8000</v>
      </c>
      <c r="AI307" s="122">
        <v>4.3</v>
      </c>
      <c r="AJ307" s="40" t="s">
        <v>26</v>
      </c>
      <c r="AK307" s="37">
        <f t="shared" si="112"/>
        <v>2604.651162790698</v>
      </c>
    </row>
    <row r="308" spans="1:37">
      <c r="A308" s="80"/>
      <c r="B308" s="126" t="s">
        <v>331</v>
      </c>
      <c r="C308" s="34">
        <v>1800</v>
      </c>
      <c r="D308" s="34">
        <v>2400</v>
      </c>
      <c r="E308" s="34">
        <v>2400</v>
      </c>
      <c r="F308" s="34">
        <v>3400</v>
      </c>
      <c r="G308" s="34"/>
      <c r="H308" s="34">
        <f t="shared" si="104"/>
        <v>10000</v>
      </c>
      <c r="I308" s="34">
        <v>2500</v>
      </c>
      <c r="J308" s="34">
        <v>12000</v>
      </c>
      <c r="K308" s="34">
        <v>2650</v>
      </c>
      <c r="L308" s="34">
        <v>700</v>
      </c>
      <c r="M308" s="34">
        <v>5000</v>
      </c>
      <c r="N308" s="81">
        <f t="shared" si="113"/>
        <v>3.7735849056603774</v>
      </c>
      <c r="O308" s="35">
        <f t="shared" si="106"/>
        <v>11.867391304347827</v>
      </c>
      <c r="P308" s="34">
        <f t="shared" si="107"/>
        <v>10000</v>
      </c>
      <c r="Q308" s="122">
        <v>7.4</v>
      </c>
      <c r="R308" s="34" t="s">
        <v>25</v>
      </c>
      <c r="S308" s="37">
        <f t="shared" si="108"/>
        <v>472.97297297297297</v>
      </c>
      <c r="T308" s="128"/>
      <c r="U308" s="39">
        <v>2000</v>
      </c>
      <c r="V308" s="39">
        <v>2600</v>
      </c>
      <c r="W308" s="39">
        <v>2600</v>
      </c>
      <c r="X308" s="39">
        <v>3800</v>
      </c>
      <c r="Y308" s="39"/>
      <c r="Z308" s="39">
        <f t="shared" si="109"/>
        <v>11000</v>
      </c>
      <c r="AA308" s="34">
        <v>3000</v>
      </c>
      <c r="AB308" s="34">
        <v>14000</v>
      </c>
      <c r="AC308" s="34">
        <v>2820</v>
      </c>
      <c r="AD308" s="34">
        <v>700</v>
      </c>
      <c r="AE308" s="34">
        <v>5000</v>
      </c>
      <c r="AF308" s="36">
        <f t="shared" si="110"/>
        <v>3.9007092198581561</v>
      </c>
      <c r="AG308" s="40">
        <f t="shared" si="111"/>
        <v>12.511091393078971</v>
      </c>
      <c r="AH308" s="34">
        <v>8000</v>
      </c>
      <c r="AI308" s="122">
        <v>4.3</v>
      </c>
      <c r="AJ308" s="40" t="s">
        <v>26</v>
      </c>
      <c r="AK308" s="37">
        <f t="shared" si="112"/>
        <v>2604.651162790698</v>
      </c>
    </row>
    <row r="309" spans="1:37">
      <c r="A309" s="80"/>
      <c r="B309" s="126" t="s">
        <v>363</v>
      </c>
      <c r="C309" s="34">
        <v>1500</v>
      </c>
      <c r="D309" s="34">
        <v>2300</v>
      </c>
      <c r="E309" s="34">
        <v>2300</v>
      </c>
      <c r="F309" s="34">
        <v>3900</v>
      </c>
      <c r="G309" s="34"/>
      <c r="H309" s="34">
        <f t="shared" si="104"/>
        <v>10000</v>
      </c>
      <c r="I309" s="34">
        <v>2500</v>
      </c>
      <c r="J309" s="34">
        <v>12000</v>
      </c>
      <c r="K309" s="34">
        <v>2650</v>
      </c>
      <c r="L309" s="34">
        <v>700</v>
      </c>
      <c r="M309" s="34">
        <v>5000</v>
      </c>
      <c r="N309" s="81">
        <f t="shared" si="113"/>
        <v>3.7735849056603774</v>
      </c>
      <c r="O309" s="35">
        <f t="shared" si="106"/>
        <v>11.867391304347827</v>
      </c>
      <c r="P309" s="34">
        <f t="shared" si="107"/>
        <v>10000</v>
      </c>
      <c r="Q309" s="122">
        <v>7.4</v>
      </c>
      <c r="R309" s="34" t="s">
        <v>25</v>
      </c>
      <c r="S309" s="37">
        <f t="shared" si="108"/>
        <v>472.97297297297297</v>
      </c>
      <c r="T309" s="128"/>
      <c r="U309" s="39">
        <v>2000</v>
      </c>
      <c r="V309" s="39">
        <v>2500</v>
      </c>
      <c r="W309" s="39">
        <v>2500</v>
      </c>
      <c r="X309" s="39">
        <v>4000</v>
      </c>
      <c r="Y309" s="39"/>
      <c r="Z309" s="39">
        <f t="shared" si="109"/>
        <v>11000</v>
      </c>
      <c r="AA309" s="34">
        <v>3000</v>
      </c>
      <c r="AB309" s="34">
        <v>14000</v>
      </c>
      <c r="AC309" s="34">
        <v>2820</v>
      </c>
      <c r="AD309" s="34">
        <v>700</v>
      </c>
      <c r="AE309" s="34">
        <v>5000</v>
      </c>
      <c r="AF309" s="36">
        <f t="shared" si="110"/>
        <v>3.9007092198581561</v>
      </c>
      <c r="AG309" s="40">
        <f t="shared" si="111"/>
        <v>12.511091393078971</v>
      </c>
      <c r="AH309" s="34">
        <v>8000</v>
      </c>
      <c r="AI309" s="122">
        <v>4.3</v>
      </c>
      <c r="AJ309" s="40" t="s">
        <v>26</v>
      </c>
      <c r="AK309" s="37">
        <f t="shared" si="112"/>
        <v>2604.651162790698</v>
      </c>
    </row>
    <row r="310" spans="1:37">
      <c r="A310" s="80"/>
      <c r="B310" s="126" t="s">
        <v>290</v>
      </c>
      <c r="C310" s="34">
        <v>1800</v>
      </c>
      <c r="D310" s="34">
        <v>2200</v>
      </c>
      <c r="E310" s="34">
        <v>3000</v>
      </c>
      <c r="F310" s="34">
        <v>3000</v>
      </c>
      <c r="G310" s="34"/>
      <c r="H310" s="34">
        <f t="shared" si="104"/>
        <v>10000</v>
      </c>
      <c r="I310" s="34">
        <v>2500</v>
      </c>
      <c r="J310" s="34">
        <v>12000</v>
      </c>
      <c r="K310" s="34">
        <v>2650</v>
      </c>
      <c r="L310" s="34">
        <v>700</v>
      </c>
      <c r="M310" s="34">
        <v>5000</v>
      </c>
      <c r="N310" s="81">
        <f t="shared" si="113"/>
        <v>3.7735849056603774</v>
      </c>
      <c r="O310" s="35">
        <f t="shared" si="106"/>
        <v>11.867391304347827</v>
      </c>
      <c r="P310" s="34">
        <f t="shared" si="107"/>
        <v>10000</v>
      </c>
      <c r="Q310" s="122">
        <v>7.4</v>
      </c>
      <c r="R310" s="34" t="s">
        <v>25</v>
      </c>
      <c r="S310" s="37">
        <f t="shared" si="108"/>
        <v>472.97297297297297</v>
      </c>
      <c r="T310" s="128"/>
      <c r="U310" s="39">
        <v>2000</v>
      </c>
      <c r="V310" s="39">
        <v>2200</v>
      </c>
      <c r="W310" s="39">
        <v>3400</v>
      </c>
      <c r="X310" s="39">
        <v>3400</v>
      </c>
      <c r="Y310" s="39"/>
      <c r="Z310" s="39">
        <f t="shared" si="109"/>
        <v>11000</v>
      </c>
      <c r="AA310" s="34">
        <v>3000</v>
      </c>
      <c r="AB310" s="34">
        <v>14000</v>
      </c>
      <c r="AC310" s="34">
        <v>2820</v>
      </c>
      <c r="AD310" s="34">
        <v>700</v>
      </c>
      <c r="AE310" s="34">
        <v>5000</v>
      </c>
      <c r="AF310" s="36">
        <f t="shared" si="110"/>
        <v>3.9007092198581561</v>
      </c>
      <c r="AG310" s="40">
        <f t="shared" si="111"/>
        <v>12.511091393078971</v>
      </c>
      <c r="AH310" s="34">
        <v>8000</v>
      </c>
      <c r="AI310" s="122">
        <v>4.3</v>
      </c>
      <c r="AJ310" s="40" t="s">
        <v>26</v>
      </c>
      <c r="AK310" s="37">
        <f t="shared" si="112"/>
        <v>2604.651162790698</v>
      </c>
    </row>
    <row r="311" spans="1:37">
      <c r="A311" s="80"/>
      <c r="B311" s="126" t="s">
        <v>336</v>
      </c>
      <c r="C311" s="34">
        <v>1500</v>
      </c>
      <c r="D311" s="34">
        <v>2000</v>
      </c>
      <c r="E311" s="34">
        <v>2500</v>
      </c>
      <c r="F311" s="34">
        <v>4000</v>
      </c>
      <c r="G311" s="34"/>
      <c r="H311" s="34">
        <f t="shared" si="104"/>
        <v>10000</v>
      </c>
      <c r="I311" s="34">
        <v>2500</v>
      </c>
      <c r="J311" s="34">
        <v>12000</v>
      </c>
      <c r="K311" s="34">
        <v>2650</v>
      </c>
      <c r="L311" s="34">
        <v>700</v>
      </c>
      <c r="M311" s="34">
        <v>5000</v>
      </c>
      <c r="N311" s="81">
        <f t="shared" si="113"/>
        <v>3.7735849056603774</v>
      </c>
      <c r="O311" s="35">
        <f t="shared" si="106"/>
        <v>11.867391304347827</v>
      </c>
      <c r="P311" s="34">
        <f t="shared" si="107"/>
        <v>10000</v>
      </c>
      <c r="Q311" s="122">
        <v>7.4</v>
      </c>
      <c r="R311" s="34" t="s">
        <v>25</v>
      </c>
      <c r="S311" s="37">
        <f t="shared" si="108"/>
        <v>472.97297297297297</v>
      </c>
      <c r="T311" s="128"/>
      <c r="U311" s="39">
        <v>2000</v>
      </c>
      <c r="V311" s="39">
        <v>2200</v>
      </c>
      <c r="W311" s="39">
        <v>3000</v>
      </c>
      <c r="X311" s="39">
        <v>3800</v>
      </c>
      <c r="Y311" s="39"/>
      <c r="Z311" s="39">
        <f t="shared" si="109"/>
        <v>11000</v>
      </c>
      <c r="AA311" s="34">
        <v>3000</v>
      </c>
      <c r="AB311" s="34">
        <v>14000</v>
      </c>
      <c r="AC311" s="34">
        <v>2820</v>
      </c>
      <c r="AD311" s="34">
        <v>700</v>
      </c>
      <c r="AE311" s="34">
        <v>5000</v>
      </c>
      <c r="AF311" s="36">
        <f t="shared" si="110"/>
        <v>3.9007092198581561</v>
      </c>
      <c r="AG311" s="40">
        <f t="shared" si="111"/>
        <v>12.511091393078971</v>
      </c>
      <c r="AH311" s="34">
        <v>8000</v>
      </c>
      <c r="AI311" s="122">
        <v>4.3</v>
      </c>
      <c r="AJ311" s="40" t="s">
        <v>26</v>
      </c>
      <c r="AK311" s="37">
        <f t="shared" si="112"/>
        <v>2604.651162790698</v>
      </c>
    </row>
    <row r="312" spans="1:37">
      <c r="A312" s="80"/>
      <c r="B312" s="126" t="s">
        <v>364</v>
      </c>
      <c r="C312" s="34">
        <v>1500</v>
      </c>
      <c r="D312" s="34">
        <v>2000</v>
      </c>
      <c r="E312" s="34">
        <v>2500</v>
      </c>
      <c r="F312" s="34">
        <v>4000</v>
      </c>
      <c r="G312" s="34"/>
      <c r="H312" s="34">
        <f t="shared" si="104"/>
        <v>10000</v>
      </c>
      <c r="I312" s="34">
        <v>2500</v>
      </c>
      <c r="J312" s="34">
        <v>12000</v>
      </c>
      <c r="K312" s="34">
        <v>2650</v>
      </c>
      <c r="L312" s="34">
        <v>700</v>
      </c>
      <c r="M312" s="34">
        <v>5000</v>
      </c>
      <c r="N312" s="81">
        <f t="shared" si="113"/>
        <v>3.7735849056603774</v>
      </c>
      <c r="O312" s="35">
        <f t="shared" si="106"/>
        <v>11.867391304347827</v>
      </c>
      <c r="P312" s="34">
        <f t="shared" si="107"/>
        <v>10000</v>
      </c>
      <c r="Q312" s="122">
        <v>7.4</v>
      </c>
      <c r="R312" s="34" t="s">
        <v>25</v>
      </c>
      <c r="S312" s="37">
        <f t="shared" si="108"/>
        <v>472.97297297297297</v>
      </c>
      <c r="T312" s="128"/>
      <c r="U312" s="39">
        <v>1900</v>
      </c>
      <c r="V312" s="39">
        <v>2100</v>
      </c>
      <c r="W312" s="39">
        <v>2500</v>
      </c>
      <c r="X312" s="39">
        <v>4500</v>
      </c>
      <c r="Y312" s="39"/>
      <c r="Z312" s="39">
        <f t="shared" si="109"/>
        <v>11000</v>
      </c>
      <c r="AA312" s="34">
        <v>3000</v>
      </c>
      <c r="AB312" s="34">
        <v>14000</v>
      </c>
      <c r="AC312" s="34">
        <v>2820</v>
      </c>
      <c r="AD312" s="34">
        <v>700</v>
      </c>
      <c r="AE312" s="34">
        <v>5000</v>
      </c>
      <c r="AF312" s="36">
        <f t="shared" si="110"/>
        <v>3.9007092198581561</v>
      </c>
      <c r="AG312" s="40">
        <f t="shared" si="111"/>
        <v>12.511091393078971</v>
      </c>
      <c r="AH312" s="34">
        <v>8000</v>
      </c>
      <c r="AI312" s="122">
        <v>4.3</v>
      </c>
      <c r="AJ312" s="40" t="s">
        <v>26</v>
      </c>
      <c r="AK312" s="37">
        <f t="shared" si="112"/>
        <v>2604.651162790698</v>
      </c>
    </row>
    <row r="313" spans="1:37">
      <c r="A313" s="80"/>
      <c r="B313" s="126" t="s">
        <v>337</v>
      </c>
      <c r="C313" s="34">
        <v>1500</v>
      </c>
      <c r="D313" s="34">
        <v>2100</v>
      </c>
      <c r="E313" s="34">
        <v>3200</v>
      </c>
      <c r="F313" s="34">
        <v>3200</v>
      </c>
      <c r="G313" s="34"/>
      <c r="H313" s="34">
        <f t="shared" si="104"/>
        <v>10000</v>
      </c>
      <c r="I313" s="34">
        <v>2500</v>
      </c>
      <c r="J313" s="34">
        <v>12000</v>
      </c>
      <c r="K313" s="34">
        <v>2650</v>
      </c>
      <c r="L313" s="34">
        <v>700</v>
      </c>
      <c r="M313" s="34">
        <v>5000</v>
      </c>
      <c r="N313" s="81">
        <f t="shared" si="113"/>
        <v>3.7735849056603774</v>
      </c>
      <c r="O313" s="35">
        <f t="shared" si="106"/>
        <v>11.867391304347827</v>
      </c>
      <c r="P313" s="34">
        <f t="shared" si="107"/>
        <v>10000</v>
      </c>
      <c r="Q313" s="122">
        <v>7.4</v>
      </c>
      <c r="R313" s="34" t="s">
        <v>25</v>
      </c>
      <c r="S313" s="37">
        <f t="shared" si="108"/>
        <v>472.97297297297297</v>
      </c>
      <c r="T313" s="128"/>
      <c r="U313" s="39">
        <v>1800</v>
      </c>
      <c r="V313" s="39">
        <v>2000</v>
      </c>
      <c r="W313" s="39">
        <v>3600</v>
      </c>
      <c r="X313" s="39">
        <v>3600</v>
      </c>
      <c r="Y313" s="39"/>
      <c r="Z313" s="39">
        <f t="shared" si="109"/>
        <v>11000</v>
      </c>
      <c r="AA313" s="34">
        <v>3000</v>
      </c>
      <c r="AB313" s="34">
        <v>14000</v>
      </c>
      <c r="AC313" s="34">
        <v>2820</v>
      </c>
      <c r="AD313" s="34">
        <v>700</v>
      </c>
      <c r="AE313" s="34">
        <v>5000</v>
      </c>
      <c r="AF313" s="36">
        <f t="shared" si="110"/>
        <v>3.9007092198581561</v>
      </c>
      <c r="AG313" s="40">
        <f t="shared" si="111"/>
        <v>12.511091393078971</v>
      </c>
      <c r="AH313" s="34">
        <v>8000</v>
      </c>
      <c r="AI313" s="122">
        <v>4.3</v>
      </c>
      <c r="AJ313" s="40" t="s">
        <v>26</v>
      </c>
      <c r="AK313" s="37">
        <f t="shared" si="112"/>
        <v>2604.651162790698</v>
      </c>
    </row>
    <row r="314" spans="1:37">
      <c r="A314" s="80"/>
      <c r="B314" s="126" t="s">
        <v>293</v>
      </c>
      <c r="C314" s="34">
        <v>1300</v>
      </c>
      <c r="D314" s="34">
        <v>2900</v>
      </c>
      <c r="E314" s="34">
        <v>2900</v>
      </c>
      <c r="F314" s="34">
        <v>2900</v>
      </c>
      <c r="G314" s="34"/>
      <c r="H314" s="34">
        <f t="shared" si="104"/>
        <v>10000</v>
      </c>
      <c r="I314" s="34">
        <v>2500</v>
      </c>
      <c r="J314" s="34">
        <v>12000</v>
      </c>
      <c r="K314" s="34">
        <v>2650</v>
      </c>
      <c r="L314" s="34">
        <v>700</v>
      </c>
      <c r="M314" s="34">
        <v>5000</v>
      </c>
      <c r="N314" s="81">
        <f t="shared" si="113"/>
        <v>3.7735849056603774</v>
      </c>
      <c r="O314" s="35">
        <f t="shared" si="106"/>
        <v>11.867391304347827</v>
      </c>
      <c r="P314" s="34">
        <f t="shared" si="107"/>
        <v>10000</v>
      </c>
      <c r="Q314" s="122">
        <v>7.4</v>
      </c>
      <c r="R314" s="34" t="s">
        <v>25</v>
      </c>
      <c r="S314" s="37">
        <f t="shared" si="108"/>
        <v>472.97297297297297</v>
      </c>
      <c r="T314" s="128"/>
      <c r="U314" s="39">
        <v>2000</v>
      </c>
      <c r="V314" s="39">
        <v>3000</v>
      </c>
      <c r="W314" s="39">
        <v>3000</v>
      </c>
      <c r="X314" s="39">
        <v>3000</v>
      </c>
      <c r="Y314" s="39"/>
      <c r="Z314" s="39">
        <f t="shared" si="109"/>
        <v>11000</v>
      </c>
      <c r="AA314" s="34">
        <v>3000</v>
      </c>
      <c r="AB314" s="34">
        <v>14000</v>
      </c>
      <c r="AC314" s="34">
        <v>2820</v>
      </c>
      <c r="AD314" s="34">
        <v>700</v>
      </c>
      <c r="AE314" s="34">
        <v>5000</v>
      </c>
      <c r="AF314" s="36">
        <f t="shared" si="110"/>
        <v>3.9007092198581561</v>
      </c>
      <c r="AG314" s="40">
        <f t="shared" si="111"/>
        <v>12.511091393078971</v>
      </c>
      <c r="AH314" s="34">
        <v>8000</v>
      </c>
      <c r="AI314" s="122">
        <v>4.3</v>
      </c>
      <c r="AJ314" s="40" t="s">
        <v>26</v>
      </c>
      <c r="AK314" s="37">
        <f t="shared" si="112"/>
        <v>2604.651162790698</v>
      </c>
    </row>
    <row r="315" spans="1:37">
      <c r="A315" s="80"/>
      <c r="B315" s="126" t="s">
        <v>338</v>
      </c>
      <c r="C315" s="34">
        <v>1300</v>
      </c>
      <c r="D315" s="34">
        <v>2500</v>
      </c>
      <c r="E315" s="34">
        <v>2500</v>
      </c>
      <c r="F315" s="34">
        <v>3700</v>
      </c>
      <c r="G315" s="34"/>
      <c r="H315" s="34">
        <f t="shared" si="104"/>
        <v>10000</v>
      </c>
      <c r="I315" s="34">
        <v>2500</v>
      </c>
      <c r="J315" s="34">
        <v>12000</v>
      </c>
      <c r="K315" s="34">
        <v>2650</v>
      </c>
      <c r="L315" s="34">
        <v>700</v>
      </c>
      <c r="M315" s="34">
        <v>5000</v>
      </c>
      <c r="N315" s="81">
        <f t="shared" si="113"/>
        <v>3.7735849056603774</v>
      </c>
      <c r="O315" s="35">
        <f t="shared" si="106"/>
        <v>11.867391304347827</v>
      </c>
      <c r="P315" s="34">
        <f t="shared" si="107"/>
        <v>10000</v>
      </c>
      <c r="Q315" s="122">
        <v>7.4</v>
      </c>
      <c r="R315" s="34" t="s">
        <v>25</v>
      </c>
      <c r="S315" s="37">
        <f t="shared" si="108"/>
        <v>472.97297297297297</v>
      </c>
      <c r="T315" s="128"/>
      <c r="U315" s="39">
        <v>1800</v>
      </c>
      <c r="V315" s="39">
        <v>2800</v>
      </c>
      <c r="W315" s="39">
        <v>2800</v>
      </c>
      <c r="X315" s="39">
        <v>3600</v>
      </c>
      <c r="Y315" s="39"/>
      <c r="Z315" s="39">
        <f t="shared" si="109"/>
        <v>11000</v>
      </c>
      <c r="AA315" s="34">
        <v>3000</v>
      </c>
      <c r="AB315" s="34">
        <v>14000</v>
      </c>
      <c r="AC315" s="34">
        <v>2820</v>
      </c>
      <c r="AD315" s="34">
        <v>700</v>
      </c>
      <c r="AE315" s="34">
        <v>5000</v>
      </c>
      <c r="AF315" s="36">
        <f t="shared" si="110"/>
        <v>3.9007092198581561</v>
      </c>
      <c r="AG315" s="40">
        <f t="shared" si="111"/>
        <v>12.511091393078971</v>
      </c>
      <c r="AH315" s="34">
        <v>8000</v>
      </c>
      <c r="AI315" s="122">
        <v>4.3</v>
      </c>
      <c r="AJ315" s="40" t="s">
        <v>26</v>
      </c>
      <c r="AK315" s="37">
        <f t="shared" si="112"/>
        <v>2604.651162790698</v>
      </c>
    </row>
    <row r="316" spans="1:37">
      <c r="A316" s="80"/>
      <c r="B316" s="126" t="s">
        <v>259</v>
      </c>
      <c r="C316" s="34">
        <v>2500</v>
      </c>
      <c r="D316" s="34">
        <v>2500</v>
      </c>
      <c r="E316" s="34">
        <v>2500</v>
      </c>
      <c r="F316" s="34">
        <v>2500</v>
      </c>
      <c r="G316" s="34"/>
      <c r="H316" s="34">
        <f t="shared" si="104"/>
        <v>10000</v>
      </c>
      <c r="I316" s="34">
        <v>2500</v>
      </c>
      <c r="J316" s="34">
        <v>12000</v>
      </c>
      <c r="K316" s="34">
        <v>2680</v>
      </c>
      <c r="L316" s="34">
        <v>700</v>
      </c>
      <c r="M316" s="34">
        <v>5000</v>
      </c>
      <c r="N316" s="81">
        <f t="shared" ref="N316" si="114">H316/K316</f>
        <v>3.7313432835820897</v>
      </c>
      <c r="O316" s="35">
        <f t="shared" ref="O316" si="115">K316/230*1.03</f>
        <v>12.001739130434784</v>
      </c>
      <c r="P316" s="34">
        <f t="shared" ref="P316" si="116">H316</f>
        <v>10000</v>
      </c>
      <c r="Q316" s="122">
        <v>7.5</v>
      </c>
      <c r="R316" s="34" t="s">
        <v>25</v>
      </c>
      <c r="S316" s="37">
        <f t="shared" ref="S316" si="117">P316*350/Q316/1000</f>
        <v>466.66666666666669</v>
      </c>
      <c r="T316" s="128"/>
      <c r="U316" s="34">
        <v>2750</v>
      </c>
      <c r="V316" s="34">
        <v>2750</v>
      </c>
      <c r="W316" s="34">
        <v>2750</v>
      </c>
      <c r="X316" s="34">
        <v>2750</v>
      </c>
      <c r="Y316" s="128"/>
      <c r="Z316" s="39">
        <f t="shared" si="109"/>
        <v>11000</v>
      </c>
      <c r="AA316" s="34">
        <v>3000</v>
      </c>
      <c r="AB316" s="34">
        <v>14000</v>
      </c>
      <c r="AC316" s="34">
        <v>2820</v>
      </c>
      <c r="AD316" s="34">
        <v>700</v>
      </c>
      <c r="AE316" s="34">
        <v>5000</v>
      </c>
      <c r="AF316" s="36">
        <f t="shared" si="110"/>
        <v>3.9007092198581561</v>
      </c>
      <c r="AG316" s="40">
        <f t="shared" si="111"/>
        <v>12.511091393078971</v>
      </c>
      <c r="AH316" s="34">
        <v>8000</v>
      </c>
      <c r="AI316" s="122">
        <v>4.4000000000000004</v>
      </c>
      <c r="AJ316" s="40" t="s">
        <v>26</v>
      </c>
      <c r="AK316" s="37">
        <f t="shared" ref="AK316:AK351" si="118">AH316*1400/AI316/1000</f>
        <v>2545.4545454545455</v>
      </c>
    </row>
    <row r="317" spans="1:37">
      <c r="A317" s="80"/>
      <c r="B317" s="126" t="s">
        <v>291</v>
      </c>
      <c r="C317" s="34">
        <v>2200</v>
      </c>
      <c r="D317" s="34">
        <v>2200</v>
      </c>
      <c r="E317" s="34">
        <v>2200</v>
      </c>
      <c r="F317" s="34">
        <v>3400</v>
      </c>
      <c r="G317" s="34"/>
      <c r="H317" s="34">
        <f t="shared" si="104"/>
        <v>10000</v>
      </c>
      <c r="I317" s="34">
        <v>2500</v>
      </c>
      <c r="J317" s="34">
        <v>12000</v>
      </c>
      <c r="K317" s="34">
        <v>2650</v>
      </c>
      <c r="L317" s="34">
        <v>700</v>
      </c>
      <c r="M317" s="34">
        <v>5000</v>
      </c>
      <c r="N317" s="81">
        <f t="shared" ref="N317:N351" si="119">H317/K317</f>
        <v>3.7735849056603774</v>
      </c>
      <c r="O317" s="35">
        <f t="shared" ref="O317:O351" si="120">K317/230*1.03</f>
        <v>11.867391304347827</v>
      </c>
      <c r="P317" s="34">
        <f t="shared" ref="P317:P351" si="121">H317</f>
        <v>10000</v>
      </c>
      <c r="Q317" s="122">
        <v>7.6</v>
      </c>
      <c r="R317" s="34" t="s">
        <v>25</v>
      </c>
      <c r="S317" s="37">
        <f t="shared" ref="S317:S351" si="122">P317*350/Q317/1000</f>
        <v>460.5263157894737</v>
      </c>
      <c r="T317" s="128"/>
      <c r="U317" s="34">
        <v>2500</v>
      </c>
      <c r="V317" s="34">
        <v>2500</v>
      </c>
      <c r="W317" s="34">
        <v>2500</v>
      </c>
      <c r="X317" s="34">
        <v>3500</v>
      </c>
      <c r="Y317" s="34"/>
      <c r="Z317" s="39">
        <f t="shared" si="109"/>
        <v>11000</v>
      </c>
      <c r="AA317" s="34">
        <v>3000</v>
      </c>
      <c r="AB317" s="34">
        <v>14000</v>
      </c>
      <c r="AC317" s="34">
        <v>2800</v>
      </c>
      <c r="AD317" s="34">
        <v>700</v>
      </c>
      <c r="AE317" s="34">
        <v>5000</v>
      </c>
      <c r="AF317" s="36">
        <f t="shared" si="110"/>
        <v>3.9285714285714284</v>
      </c>
      <c r="AG317" s="40">
        <f t="shared" si="111"/>
        <v>12.422360248447205</v>
      </c>
      <c r="AH317" s="34">
        <v>8000</v>
      </c>
      <c r="AI317" s="122">
        <v>4.4000000000000004</v>
      </c>
      <c r="AJ317" s="40" t="s">
        <v>26</v>
      </c>
      <c r="AK317" s="37">
        <f t="shared" si="118"/>
        <v>2545.4545454545455</v>
      </c>
    </row>
    <row r="318" spans="1:37">
      <c r="A318" s="80"/>
      <c r="B318" s="126" t="s">
        <v>332</v>
      </c>
      <c r="C318" s="34">
        <v>2000</v>
      </c>
      <c r="D318" s="34">
        <v>2000</v>
      </c>
      <c r="E318" s="34">
        <v>2000</v>
      </c>
      <c r="F318" s="34">
        <v>4000</v>
      </c>
      <c r="G318" s="34"/>
      <c r="H318" s="34">
        <f t="shared" si="104"/>
        <v>10000</v>
      </c>
      <c r="I318" s="34">
        <v>2500</v>
      </c>
      <c r="J318" s="34">
        <v>12000</v>
      </c>
      <c r="K318" s="34">
        <v>2650</v>
      </c>
      <c r="L318" s="34">
        <v>700</v>
      </c>
      <c r="M318" s="34">
        <v>5000</v>
      </c>
      <c r="N318" s="81">
        <f t="shared" si="119"/>
        <v>3.7735849056603774</v>
      </c>
      <c r="O318" s="35">
        <f t="shared" si="120"/>
        <v>11.867391304347827</v>
      </c>
      <c r="P318" s="34">
        <f t="shared" si="121"/>
        <v>10000</v>
      </c>
      <c r="Q318" s="122">
        <v>7.6</v>
      </c>
      <c r="R318" s="34" t="s">
        <v>25</v>
      </c>
      <c r="S318" s="37">
        <f t="shared" si="122"/>
        <v>460.5263157894737</v>
      </c>
      <c r="T318" s="128"/>
      <c r="U318" s="34">
        <v>2300</v>
      </c>
      <c r="V318" s="34">
        <v>2300</v>
      </c>
      <c r="W318" s="34">
        <v>2300</v>
      </c>
      <c r="X318" s="34">
        <v>4100</v>
      </c>
      <c r="Y318" s="34"/>
      <c r="Z318" s="39">
        <f t="shared" si="109"/>
        <v>11000</v>
      </c>
      <c r="AA318" s="34">
        <v>3000</v>
      </c>
      <c r="AB318" s="34">
        <v>14000</v>
      </c>
      <c r="AC318" s="34">
        <v>2800</v>
      </c>
      <c r="AD318" s="34">
        <v>700</v>
      </c>
      <c r="AE318" s="34">
        <v>5000</v>
      </c>
      <c r="AF318" s="36">
        <f t="shared" si="110"/>
        <v>3.9285714285714284</v>
      </c>
      <c r="AG318" s="40">
        <f t="shared" si="111"/>
        <v>12.422360248447205</v>
      </c>
      <c r="AH318" s="34">
        <v>8000</v>
      </c>
      <c r="AI318" s="122">
        <v>4.4000000000000004</v>
      </c>
      <c r="AJ318" s="40" t="s">
        <v>26</v>
      </c>
      <c r="AK318" s="37">
        <f t="shared" si="118"/>
        <v>2545.4545454545455</v>
      </c>
    </row>
    <row r="319" spans="1:37">
      <c r="A319" s="80"/>
      <c r="B319" s="126" t="s">
        <v>365</v>
      </c>
      <c r="C319" s="34">
        <v>1900</v>
      </c>
      <c r="D319" s="34">
        <v>1900</v>
      </c>
      <c r="E319" s="34">
        <v>1900</v>
      </c>
      <c r="F319" s="34">
        <v>4300</v>
      </c>
      <c r="G319" s="34"/>
      <c r="H319" s="34">
        <f t="shared" si="104"/>
        <v>10000</v>
      </c>
      <c r="I319" s="34">
        <v>2500</v>
      </c>
      <c r="J319" s="34">
        <v>12000</v>
      </c>
      <c r="K319" s="34">
        <v>2650</v>
      </c>
      <c r="L319" s="34">
        <v>700</v>
      </c>
      <c r="M319" s="34">
        <v>5000</v>
      </c>
      <c r="N319" s="81">
        <f t="shared" si="119"/>
        <v>3.7735849056603774</v>
      </c>
      <c r="O319" s="35">
        <f t="shared" si="120"/>
        <v>11.867391304347827</v>
      </c>
      <c r="P319" s="34">
        <f t="shared" si="121"/>
        <v>10000</v>
      </c>
      <c r="Q319" s="122">
        <v>7.6</v>
      </c>
      <c r="R319" s="34" t="s">
        <v>25</v>
      </c>
      <c r="S319" s="37">
        <f t="shared" si="122"/>
        <v>460.5263157894737</v>
      </c>
      <c r="T319" s="128"/>
      <c r="U319" s="34">
        <v>2100</v>
      </c>
      <c r="V319" s="34">
        <v>2100</v>
      </c>
      <c r="W319" s="34">
        <v>2100</v>
      </c>
      <c r="X319" s="34">
        <v>4700</v>
      </c>
      <c r="Y319" s="34"/>
      <c r="Z319" s="39">
        <f t="shared" si="109"/>
        <v>11000</v>
      </c>
      <c r="AA319" s="34">
        <v>3000</v>
      </c>
      <c r="AB319" s="34">
        <v>14000</v>
      </c>
      <c r="AC319" s="34">
        <v>2800</v>
      </c>
      <c r="AD319" s="34">
        <v>700</v>
      </c>
      <c r="AE319" s="34">
        <v>5000</v>
      </c>
      <c r="AF319" s="36">
        <f t="shared" si="110"/>
        <v>3.9285714285714284</v>
      </c>
      <c r="AG319" s="40">
        <f t="shared" si="111"/>
        <v>12.422360248447205</v>
      </c>
      <c r="AH319" s="34">
        <v>8000</v>
      </c>
      <c r="AI319" s="122">
        <v>4.4000000000000004</v>
      </c>
      <c r="AJ319" s="40" t="s">
        <v>26</v>
      </c>
      <c r="AK319" s="37">
        <f t="shared" si="118"/>
        <v>2545.4545454545455</v>
      </c>
    </row>
    <row r="320" spans="1:37">
      <c r="A320" s="80"/>
      <c r="B320" s="126" t="s">
        <v>292</v>
      </c>
      <c r="C320" s="34">
        <v>2000</v>
      </c>
      <c r="D320" s="34">
        <v>2000</v>
      </c>
      <c r="E320" s="34">
        <v>3000</v>
      </c>
      <c r="F320" s="34">
        <v>3000</v>
      </c>
      <c r="G320" s="34"/>
      <c r="H320" s="34">
        <f t="shared" si="104"/>
        <v>10000</v>
      </c>
      <c r="I320" s="34">
        <v>2500</v>
      </c>
      <c r="J320" s="34">
        <v>12000</v>
      </c>
      <c r="K320" s="34">
        <v>2650</v>
      </c>
      <c r="L320" s="34">
        <v>700</v>
      </c>
      <c r="M320" s="34">
        <v>5000</v>
      </c>
      <c r="N320" s="81">
        <f t="shared" si="119"/>
        <v>3.7735849056603774</v>
      </c>
      <c r="O320" s="35">
        <f t="shared" si="120"/>
        <v>11.867391304347827</v>
      </c>
      <c r="P320" s="34">
        <f t="shared" si="121"/>
        <v>10000</v>
      </c>
      <c r="Q320" s="122">
        <v>7.6</v>
      </c>
      <c r="R320" s="34" t="s">
        <v>25</v>
      </c>
      <c r="S320" s="37">
        <f t="shared" si="122"/>
        <v>460.5263157894737</v>
      </c>
      <c r="T320" s="128"/>
      <c r="U320" s="34">
        <v>2500</v>
      </c>
      <c r="V320" s="34">
        <v>2500</v>
      </c>
      <c r="W320" s="34">
        <v>3000</v>
      </c>
      <c r="X320" s="34">
        <v>3000</v>
      </c>
      <c r="Y320" s="34"/>
      <c r="Z320" s="39">
        <f t="shared" si="109"/>
        <v>11000</v>
      </c>
      <c r="AA320" s="34">
        <v>3000</v>
      </c>
      <c r="AB320" s="34">
        <v>14000</v>
      </c>
      <c r="AC320" s="34">
        <v>2800</v>
      </c>
      <c r="AD320" s="34">
        <v>700</v>
      </c>
      <c r="AE320" s="34">
        <v>5000</v>
      </c>
      <c r="AF320" s="36">
        <f t="shared" si="110"/>
        <v>3.9285714285714284</v>
      </c>
      <c r="AG320" s="40">
        <f t="shared" si="111"/>
        <v>12.422360248447205</v>
      </c>
      <c r="AH320" s="34">
        <v>8000</v>
      </c>
      <c r="AI320" s="122">
        <v>4.4000000000000004</v>
      </c>
      <c r="AJ320" s="40" t="s">
        <v>26</v>
      </c>
      <c r="AK320" s="37">
        <f t="shared" si="118"/>
        <v>2545.4545454545455</v>
      </c>
    </row>
    <row r="321" spans="1:37">
      <c r="A321" s="80"/>
      <c r="B321" s="126" t="s">
        <v>339</v>
      </c>
      <c r="C321" s="34">
        <v>2000</v>
      </c>
      <c r="D321" s="34">
        <v>2000</v>
      </c>
      <c r="E321" s="34">
        <v>2500</v>
      </c>
      <c r="F321" s="34">
        <v>3500</v>
      </c>
      <c r="G321" s="34"/>
      <c r="H321" s="34">
        <f t="shared" si="104"/>
        <v>10000</v>
      </c>
      <c r="I321" s="34">
        <v>2500</v>
      </c>
      <c r="J321" s="34">
        <v>12000</v>
      </c>
      <c r="K321" s="34">
        <v>2650</v>
      </c>
      <c r="L321" s="34">
        <v>700</v>
      </c>
      <c r="M321" s="34">
        <v>5000</v>
      </c>
      <c r="N321" s="81">
        <f t="shared" si="119"/>
        <v>3.7735849056603774</v>
      </c>
      <c r="O321" s="35">
        <f t="shared" si="120"/>
        <v>11.867391304347827</v>
      </c>
      <c r="P321" s="34">
        <f t="shared" si="121"/>
        <v>10000</v>
      </c>
      <c r="Q321" s="122">
        <v>7.6</v>
      </c>
      <c r="R321" s="34" t="s">
        <v>25</v>
      </c>
      <c r="S321" s="37">
        <f t="shared" si="122"/>
        <v>460.5263157894737</v>
      </c>
      <c r="T321" s="128"/>
      <c r="U321" s="34">
        <v>2300</v>
      </c>
      <c r="V321" s="34">
        <v>2300</v>
      </c>
      <c r="W321" s="34">
        <v>3000</v>
      </c>
      <c r="X321" s="34">
        <v>3400</v>
      </c>
      <c r="Y321" s="34"/>
      <c r="Z321" s="39">
        <f t="shared" si="109"/>
        <v>11000</v>
      </c>
      <c r="AA321" s="34">
        <v>3000</v>
      </c>
      <c r="AB321" s="34">
        <v>14000</v>
      </c>
      <c r="AC321" s="34">
        <v>2800</v>
      </c>
      <c r="AD321" s="34">
        <v>700</v>
      </c>
      <c r="AE321" s="34">
        <v>5000</v>
      </c>
      <c r="AF321" s="36">
        <f t="shared" si="110"/>
        <v>3.9285714285714284</v>
      </c>
      <c r="AG321" s="40">
        <f t="shared" si="111"/>
        <v>12.422360248447205</v>
      </c>
      <c r="AH321" s="34">
        <v>8000</v>
      </c>
      <c r="AI321" s="122">
        <v>4.4000000000000004</v>
      </c>
      <c r="AJ321" s="40" t="s">
        <v>26</v>
      </c>
      <c r="AK321" s="37">
        <f t="shared" si="118"/>
        <v>2545.4545454545455</v>
      </c>
    </row>
    <row r="322" spans="1:37">
      <c r="A322" s="80"/>
      <c r="B322" s="126" t="s">
        <v>366</v>
      </c>
      <c r="C322" s="34">
        <v>2000</v>
      </c>
      <c r="D322" s="34">
        <v>2000</v>
      </c>
      <c r="E322" s="34">
        <v>2300</v>
      </c>
      <c r="F322" s="34">
        <v>3700</v>
      </c>
      <c r="G322" s="34"/>
      <c r="H322" s="34">
        <f t="shared" si="104"/>
        <v>10000</v>
      </c>
      <c r="I322" s="34">
        <v>2500</v>
      </c>
      <c r="J322" s="34">
        <v>12000</v>
      </c>
      <c r="K322" s="34">
        <v>2650</v>
      </c>
      <c r="L322" s="34">
        <v>700</v>
      </c>
      <c r="M322" s="34">
        <v>5000</v>
      </c>
      <c r="N322" s="81">
        <f t="shared" si="119"/>
        <v>3.7735849056603774</v>
      </c>
      <c r="O322" s="35">
        <f t="shared" si="120"/>
        <v>11.867391304347827</v>
      </c>
      <c r="P322" s="34">
        <f t="shared" si="121"/>
        <v>10000</v>
      </c>
      <c r="Q322" s="122">
        <v>7.6</v>
      </c>
      <c r="R322" s="34" t="s">
        <v>25</v>
      </c>
      <c r="S322" s="37">
        <f t="shared" si="122"/>
        <v>460.5263157894737</v>
      </c>
      <c r="T322" s="128"/>
      <c r="U322" s="34">
        <v>2100</v>
      </c>
      <c r="V322" s="34">
        <v>2100</v>
      </c>
      <c r="W322" s="34">
        <v>2800</v>
      </c>
      <c r="X322" s="34">
        <v>4000</v>
      </c>
      <c r="Y322" s="34"/>
      <c r="Z322" s="39">
        <f t="shared" si="109"/>
        <v>11000</v>
      </c>
      <c r="AA322" s="34">
        <v>3000</v>
      </c>
      <c r="AB322" s="34">
        <v>14000</v>
      </c>
      <c r="AC322" s="34">
        <v>2800</v>
      </c>
      <c r="AD322" s="34">
        <v>700</v>
      </c>
      <c r="AE322" s="34">
        <v>5000</v>
      </c>
      <c r="AF322" s="36">
        <f t="shared" si="110"/>
        <v>3.9285714285714284</v>
      </c>
      <c r="AG322" s="40">
        <f t="shared" si="111"/>
        <v>12.422360248447205</v>
      </c>
      <c r="AH322" s="34">
        <v>8000</v>
      </c>
      <c r="AI322" s="122">
        <v>4.4000000000000004</v>
      </c>
      <c r="AJ322" s="40" t="s">
        <v>26</v>
      </c>
      <c r="AK322" s="37">
        <f t="shared" si="118"/>
        <v>2545.4545454545455</v>
      </c>
    </row>
    <row r="323" spans="1:37">
      <c r="A323" s="80"/>
      <c r="B323" s="126" t="s">
        <v>340</v>
      </c>
      <c r="C323" s="34">
        <v>2000</v>
      </c>
      <c r="D323" s="34">
        <v>2000</v>
      </c>
      <c r="E323" s="34">
        <v>3000</v>
      </c>
      <c r="F323" s="34">
        <v>3000</v>
      </c>
      <c r="G323" s="34"/>
      <c r="H323" s="34">
        <f t="shared" si="104"/>
        <v>10000</v>
      </c>
      <c r="I323" s="34">
        <v>2500</v>
      </c>
      <c r="J323" s="34">
        <v>12000</v>
      </c>
      <c r="K323" s="34">
        <v>2650</v>
      </c>
      <c r="L323" s="34">
        <v>700</v>
      </c>
      <c r="M323" s="34">
        <v>5000</v>
      </c>
      <c r="N323" s="81">
        <f t="shared" si="119"/>
        <v>3.7735849056603774</v>
      </c>
      <c r="O323" s="35">
        <f t="shared" si="120"/>
        <v>11.867391304347827</v>
      </c>
      <c r="P323" s="34">
        <f t="shared" si="121"/>
        <v>10000</v>
      </c>
      <c r="Q323" s="122">
        <v>7.6</v>
      </c>
      <c r="R323" s="34" t="s">
        <v>25</v>
      </c>
      <c r="S323" s="37">
        <f t="shared" si="122"/>
        <v>460.5263157894737</v>
      </c>
      <c r="T323" s="128"/>
      <c r="U323" s="34">
        <v>2100</v>
      </c>
      <c r="V323" s="34">
        <v>2100</v>
      </c>
      <c r="W323" s="34">
        <v>3400</v>
      </c>
      <c r="X323" s="34">
        <v>3400</v>
      </c>
      <c r="Y323" s="34"/>
      <c r="Z323" s="39">
        <f t="shared" si="109"/>
        <v>11000</v>
      </c>
      <c r="AA323" s="34">
        <v>3000</v>
      </c>
      <c r="AB323" s="34">
        <v>14000</v>
      </c>
      <c r="AC323" s="34">
        <v>2800</v>
      </c>
      <c r="AD323" s="34">
        <v>700</v>
      </c>
      <c r="AE323" s="34">
        <v>5000</v>
      </c>
      <c r="AF323" s="36">
        <f t="shared" si="110"/>
        <v>3.9285714285714284</v>
      </c>
      <c r="AG323" s="40">
        <f t="shared" si="111"/>
        <v>12.422360248447205</v>
      </c>
      <c r="AH323" s="34">
        <v>8000</v>
      </c>
      <c r="AI323" s="122">
        <v>4.4000000000000004</v>
      </c>
      <c r="AJ323" s="40" t="s">
        <v>26</v>
      </c>
      <c r="AK323" s="37">
        <f t="shared" si="118"/>
        <v>2545.4545454545455</v>
      </c>
    </row>
    <row r="324" spans="1:37">
      <c r="A324" s="80"/>
      <c r="B324" s="126" t="s">
        <v>294</v>
      </c>
      <c r="C324" s="34">
        <v>1900</v>
      </c>
      <c r="D324" s="34">
        <v>2700</v>
      </c>
      <c r="E324" s="34">
        <v>2700</v>
      </c>
      <c r="F324" s="34">
        <v>2700</v>
      </c>
      <c r="G324" s="34"/>
      <c r="H324" s="34">
        <f t="shared" si="104"/>
        <v>10000</v>
      </c>
      <c r="I324" s="34">
        <v>2500</v>
      </c>
      <c r="J324" s="34">
        <v>12000</v>
      </c>
      <c r="K324" s="34">
        <v>2650</v>
      </c>
      <c r="L324" s="34">
        <v>700</v>
      </c>
      <c r="M324" s="34">
        <v>5000</v>
      </c>
      <c r="N324" s="81">
        <f t="shared" si="119"/>
        <v>3.7735849056603774</v>
      </c>
      <c r="O324" s="35">
        <f t="shared" si="120"/>
        <v>11.867391304347827</v>
      </c>
      <c r="P324" s="34">
        <f t="shared" si="121"/>
        <v>10000</v>
      </c>
      <c r="Q324" s="122">
        <v>7.6</v>
      </c>
      <c r="R324" s="34" t="s">
        <v>25</v>
      </c>
      <c r="S324" s="37">
        <f t="shared" si="122"/>
        <v>460.5263157894737</v>
      </c>
      <c r="T324" s="128"/>
      <c r="U324" s="34">
        <v>2000</v>
      </c>
      <c r="V324" s="34">
        <v>3000</v>
      </c>
      <c r="W324" s="34">
        <v>3000</v>
      </c>
      <c r="X324" s="34">
        <v>3000</v>
      </c>
      <c r="Y324" s="34"/>
      <c r="Z324" s="39">
        <f t="shared" si="109"/>
        <v>11000</v>
      </c>
      <c r="AA324" s="34">
        <v>3000</v>
      </c>
      <c r="AB324" s="34">
        <v>14000</v>
      </c>
      <c r="AC324" s="34">
        <v>2800</v>
      </c>
      <c r="AD324" s="34">
        <v>700</v>
      </c>
      <c r="AE324" s="34">
        <v>5000</v>
      </c>
      <c r="AF324" s="36">
        <f t="shared" si="110"/>
        <v>3.9285714285714284</v>
      </c>
      <c r="AG324" s="40">
        <f t="shared" si="111"/>
        <v>12.422360248447205</v>
      </c>
      <c r="AH324" s="34">
        <v>8000</v>
      </c>
      <c r="AI324" s="122">
        <v>4.4000000000000004</v>
      </c>
      <c r="AJ324" s="40" t="s">
        <v>26</v>
      </c>
      <c r="AK324" s="37">
        <f t="shared" si="118"/>
        <v>2545.4545454545455</v>
      </c>
    </row>
    <row r="325" spans="1:37">
      <c r="A325" s="80"/>
      <c r="B325" s="126" t="s">
        <v>341</v>
      </c>
      <c r="C325" s="34">
        <v>1900</v>
      </c>
      <c r="D325" s="34">
        <v>2500</v>
      </c>
      <c r="E325" s="34">
        <v>2500</v>
      </c>
      <c r="F325" s="34">
        <v>3100</v>
      </c>
      <c r="G325" s="34"/>
      <c r="H325" s="34">
        <f t="shared" si="104"/>
        <v>10000</v>
      </c>
      <c r="I325" s="34">
        <v>2500</v>
      </c>
      <c r="J325" s="34">
        <v>12000</v>
      </c>
      <c r="K325" s="34">
        <v>2650</v>
      </c>
      <c r="L325" s="34">
        <v>700</v>
      </c>
      <c r="M325" s="34">
        <v>5000</v>
      </c>
      <c r="N325" s="81">
        <f t="shared" si="119"/>
        <v>3.7735849056603774</v>
      </c>
      <c r="O325" s="35">
        <f t="shared" si="120"/>
        <v>11.867391304347827</v>
      </c>
      <c r="P325" s="34">
        <f t="shared" si="121"/>
        <v>10000</v>
      </c>
      <c r="Q325" s="122">
        <v>7.6</v>
      </c>
      <c r="R325" s="34" t="s">
        <v>25</v>
      </c>
      <c r="S325" s="37">
        <f t="shared" si="122"/>
        <v>460.5263157894737</v>
      </c>
      <c r="T325" s="128"/>
      <c r="U325" s="34">
        <v>1800</v>
      </c>
      <c r="V325" s="34">
        <v>2800</v>
      </c>
      <c r="W325" s="34">
        <v>2800</v>
      </c>
      <c r="X325" s="34">
        <v>3600</v>
      </c>
      <c r="Y325" s="34"/>
      <c r="Z325" s="39">
        <f t="shared" si="109"/>
        <v>11000</v>
      </c>
      <c r="AA325" s="34">
        <v>3000</v>
      </c>
      <c r="AB325" s="34">
        <v>14000</v>
      </c>
      <c r="AC325" s="34">
        <v>2800</v>
      </c>
      <c r="AD325" s="34">
        <v>700</v>
      </c>
      <c r="AE325" s="34">
        <v>5000</v>
      </c>
      <c r="AF325" s="36">
        <f t="shared" si="110"/>
        <v>3.9285714285714284</v>
      </c>
      <c r="AG325" s="40">
        <f t="shared" si="111"/>
        <v>12.422360248447205</v>
      </c>
      <c r="AH325" s="34">
        <v>8000</v>
      </c>
      <c r="AI325" s="122">
        <v>4.4000000000000004</v>
      </c>
      <c r="AJ325" s="40" t="s">
        <v>26</v>
      </c>
      <c r="AK325" s="37">
        <f t="shared" si="118"/>
        <v>2545.4545454545455</v>
      </c>
    </row>
    <row r="326" spans="1:37">
      <c r="A326" s="80"/>
      <c r="B326" s="126" t="s">
        <v>298</v>
      </c>
      <c r="C326" s="34">
        <v>2500</v>
      </c>
      <c r="D326" s="34">
        <v>2500</v>
      </c>
      <c r="E326" s="34">
        <v>2500</v>
      </c>
      <c r="F326" s="34">
        <v>2500</v>
      </c>
      <c r="G326" s="34"/>
      <c r="H326" s="34">
        <f t="shared" si="104"/>
        <v>10000</v>
      </c>
      <c r="I326" s="34">
        <v>2500</v>
      </c>
      <c r="J326" s="34">
        <v>12000</v>
      </c>
      <c r="K326" s="34">
        <v>2600</v>
      </c>
      <c r="L326" s="34">
        <v>700</v>
      </c>
      <c r="M326" s="34">
        <v>5000</v>
      </c>
      <c r="N326" s="81">
        <f t="shared" si="119"/>
        <v>3.8461538461538463</v>
      </c>
      <c r="O326" s="35">
        <f t="shared" si="120"/>
        <v>11.643478260869566</v>
      </c>
      <c r="P326" s="34">
        <f t="shared" si="121"/>
        <v>10000</v>
      </c>
      <c r="Q326" s="122">
        <v>7.6</v>
      </c>
      <c r="R326" s="34" t="s">
        <v>25</v>
      </c>
      <c r="S326" s="37">
        <f t="shared" si="122"/>
        <v>460.5263157894737</v>
      </c>
      <c r="T326" s="128"/>
      <c r="U326" s="34">
        <v>2750</v>
      </c>
      <c r="V326" s="34">
        <v>2750</v>
      </c>
      <c r="W326" s="34">
        <v>2750</v>
      </c>
      <c r="X326" s="34">
        <v>2750</v>
      </c>
      <c r="Y326" s="34"/>
      <c r="Z326" s="39">
        <f t="shared" si="109"/>
        <v>11000</v>
      </c>
      <c r="AA326" s="34">
        <v>3000</v>
      </c>
      <c r="AB326" s="34">
        <v>14000</v>
      </c>
      <c r="AC326" s="34">
        <v>2800</v>
      </c>
      <c r="AD326" s="34">
        <v>700</v>
      </c>
      <c r="AE326" s="34">
        <v>5000</v>
      </c>
      <c r="AF326" s="36">
        <f t="shared" si="110"/>
        <v>3.9285714285714284</v>
      </c>
      <c r="AG326" s="40">
        <f t="shared" si="111"/>
        <v>12.422360248447205</v>
      </c>
      <c r="AH326" s="34">
        <v>8000</v>
      </c>
      <c r="AI326" s="122">
        <v>4.4000000000000004</v>
      </c>
      <c r="AJ326" s="40" t="s">
        <v>26</v>
      </c>
      <c r="AK326" s="37">
        <f t="shared" si="118"/>
        <v>2545.4545454545455</v>
      </c>
    </row>
    <row r="327" spans="1:37">
      <c r="A327" s="80"/>
      <c r="B327" s="126" t="s">
        <v>342</v>
      </c>
      <c r="C327" s="34">
        <v>2100</v>
      </c>
      <c r="D327" s="34">
        <v>2100</v>
      </c>
      <c r="E327" s="34">
        <v>2100</v>
      </c>
      <c r="F327" s="34">
        <v>3700</v>
      </c>
      <c r="G327" s="34"/>
      <c r="H327" s="34">
        <f t="shared" si="104"/>
        <v>10000</v>
      </c>
      <c r="I327" s="34">
        <v>2500</v>
      </c>
      <c r="J327" s="34">
        <v>12000</v>
      </c>
      <c r="K327" s="34">
        <v>2600</v>
      </c>
      <c r="L327" s="34">
        <v>700</v>
      </c>
      <c r="M327" s="34">
        <v>5000</v>
      </c>
      <c r="N327" s="81">
        <f t="shared" si="119"/>
        <v>3.8461538461538463</v>
      </c>
      <c r="O327" s="35">
        <f t="shared" si="120"/>
        <v>11.643478260869566</v>
      </c>
      <c r="P327" s="34">
        <f t="shared" si="121"/>
        <v>10000</v>
      </c>
      <c r="Q327" s="122">
        <v>7.6</v>
      </c>
      <c r="R327" s="34" t="s">
        <v>25</v>
      </c>
      <c r="S327" s="37">
        <f t="shared" si="122"/>
        <v>460.5263157894737</v>
      </c>
      <c r="T327" s="128"/>
      <c r="U327" s="34">
        <v>2500</v>
      </c>
      <c r="V327" s="34">
        <v>2500</v>
      </c>
      <c r="W327" s="34">
        <v>2500</v>
      </c>
      <c r="X327" s="34">
        <v>3500</v>
      </c>
      <c r="Y327" s="34"/>
      <c r="Z327" s="39">
        <f t="shared" si="109"/>
        <v>11000</v>
      </c>
      <c r="AA327" s="34">
        <v>3000</v>
      </c>
      <c r="AB327" s="34">
        <v>14000</v>
      </c>
      <c r="AC327" s="34">
        <v>2800</v>
      </c>
      <c r="AD327" s="34">
        <v>700</v>
      </c>
      <c r="AE327" s="34">
        <v>5000</v>
      </c>
      <c r="AF327" s="36">
        <f t="shared" si="110"/>
        <v>3.9285714285714284</v>
      </c>
      <c r="AG327" s="40">
        <f t="shared" si="111"/>
        <v>12.422360248447205</v>
      </c>
      <c r="AH327" s="34">
        <v>8000</v>
      </c>
      <c r="AI327" s="122">
        <v>4.4000000000000004</v>
      </c>
      <c r="AJ327" s="40" t="s">
        <v>26</v>
      </c>
      <c r="AK327" s="37">
        <f t="shared" si="118"/>
        <v>2545.4545454545455</v>
      </c>
    </row>
    <row r="328" spans="1:37">
      <c r="A328" s="80"/>
      <c r="B328" s="126" t="s">
        <v>241</v>
      </c>
      <c r="C328" s="34">
        <v>2000</v>
      </c>
      <c r="D328" s="34">
        <v>2000</v>
      </c>
      <c r="E328" s="34">
        <v>2000</v>
      </c>
      <c r="F328" s="34">
        <v>2000</v>
      </c>
      <c r="G328" s="34">
        <v>2000</v>
      </c>
      <c r="H328" s="34">
        <f>C328+D328+E328+F328+G328</f>
        <v>10000</v>
      </c>
      <c r="I328" s="34">
        <v>2500</v>
      </c>
      <c r="J328" s="34">
        <v>12000</v>
      </c>
      <c r="K328" s="34">
        <v>2650</v>
      </c>
      <c r="L328" s="34">
        <v>700</v>
      </c>
      <c r="M328" s="34">
        <v>5000</v>
      </c>
      <c r="N328" s="81">
        <f t="shared" si="119"/>
        <v>3.7735849056603774</v>
      </c>
      <c r="O328" s="35">
        <f t="shared" si="120"/>
        <v>11.867391304347827</v>
      </c>
      <c r="P328" s="34">
        <f t="shared" si="121"/>
        <v>10000</v>
      </c>
      <c r="Q328" s="122">
        <v>7.5</v>
      </c>
      <c r="R328" s="34" t="s">
        <v>25</v>
      </c>
      <c r="S328" s="37">
        <f t="shared" si="122"/>
        <v>466.66666666666669</v>
      </c>
      <c r="T328" s="128"/>
      <c r="U328" s="34">
        <v>2200</v>
      </c>
      <c r="V328" s="34">
        <v>2200</v>
      </c>
      <c r="W328" s="34">
        <v>2200</v>
      </c>
      <c r="X328" s="34">
        <v>2200</v>
      </c>
      <c r="Y328" s="34">
        <v>2200</v>
      </c>
      <c r="Z328" s="39">
        <f>U328+V328+W328+X328+Y328</f>
        <v>11000</v>
      </c>
      <c r="AA328" s="34">
        <v>3000</v>
      </c>
      <c r="AB328" s="34">
        <v>14000</v>
      </c>
      <c r="AC328" s="34">
        <v>2780</v>
      </c>
      <c r="AD328" s="34">
        <v>700</v>
      </c>
      <c r="AE328" s="34">
        <v>5000</v>
      </c>
      <c r="AF328" s="36">
        <f t="shared" si="110"/>
        <v>3.9568345323741005</v>
      </c>
      <c r="AG328" s="40">
        <f t="shared" si="111"/>
        <v>12.33362910381544</v>
      </c>
      <c r="AH328" s="34">
        <v>8000</v>
      </c>
      <c r="AI328" s="122">
        <v>4.4000000000000004</v>
      </c>
      <c r="AJ328" s="40" t="s">
        <v>26</v>
      </c>
      <c r="AK328" s="37">
        <f t="shared" si="118"/>
        <v>2545.4545454545455</v>
      </c>
    </row>
    <row r="329" spans="1:37">
      <c r="A329" s="80"/>
      <c r="B329" s="126" t="s">
        <v>260</v>
      </c>
      <c r="C329" s="34">
        <v>1900</v>
      </c>
      <c r="D329" s="34">
        <v>1900</v>
      </c>
      <c r="E329" s="34">
        <v>1900</v>
      </c>
      <c r="F329" s="34">
        <v>1900</v>
      </c>
      <c r="G329" s="34">
        <v>2400</v>
      </c>
      <c r="H329" s="34">
        <f t="shared" ref="H329:H351" si="123">C329+D329+E329+F329+G329</f>
        <v>10000</v>
      </c>
      <c r="I329" s="34">
        <v>2500</v>
      </c>
      <c r="J329" s="34">
        <v>12000</v>
      </c>
      <c r="K329" s="34">
        <v>2650</v>
      </c>
      <c r="L329" s="34">
        <v>700</v>
      </c>
      <c r="M329" s="34">
        <v>5000</v>
      </c>
      <c r="N329" s="81">
        <f t="shared" si="119"/>
        <v>3.7735849056603774</v>
      </c>
      <c r="O329" s="35">
        <f t="shared" si="120"/>
        <v>11.867391304347827</v>
      </c>
      <c r="P329" s="34">
        <f t="shared" si="121"/>
        <v>10000</v>
      </c>
      <c r="Q329" s="122">
        <v>7.5</v>
      </c>
      <c r="R329" s="34" t="s">
        <v>25</v>
      </c>
      <c r="S329" s="37">
        <f t="shared" si="122"/>
        <v>466.66666666666669</v>
      </c>
      <c r="T329" s="128"/>
      <c r="U329" s="34">
        <v>2100</v>
      </c>
      <c r="V329" s="34">
        <v>2100</v>
      </c>
      <c r="W329" s="34">
        <v>2100</v>
      </c>
      <c r="X329" s="34">
        <v>2100</v>
      </c>
      <c r="Y329" s="34">
        <v>2600</v>
      </c>
      <c r="Z329" s="39">
        <f t="shared" ref="Z329:Z351" si="124">U329+V329+W329+X329+Y329</f>
        <v>11000</v>
      </c>
      <c r="AA329" s="34">
        <v>3000</v>
      </c>
      <c r="AB329" s="34">
        <v>14000</v>
      </c>
      <c r="AC329" s="34">
        <v>2780</v>
      </c>
      <c r="AD329" s="34">
        <v>700</v>
      </c>
      <c r="AE329" s="34">
        <v>5000</v>
      </c>
      <c r="AF329" s="36">
        <f t="shared" si="110"/>
        <v>3.9568345323741005</v>
      </c>
      <c r="AG329" s="40">
        <f t="shared" si="111"/>
        <v>12.33362910381544</v>
      </c>
      <c r="AH329" s="34">
        <v>8000</v>
      </c>
      <c r="AI329" s="122">
        <v>4.4000000000000004</v>
      </c>
      <c r="AJ329" s="40" t="s">
        <v>26</v>
      </c>
      <c r="AK329" s="37">
        <f t="shared" si="118"/>
        <v>2545.4545454545455</v>
      </c>
    </row>
    <row r="330" spans="1:37">
      <c r="A330" s="80"/>
      <c r="B330" s="126" t="s">
        <v>295</v>
      </c>
      <c r="C330" s="34">
        <v>1700</v>
      </c>
      <c r="D330" s="34">
        <v>1700</v>
      </c>
      <c r="E330" s="34">
        <v>1700</v>
      </c>
      <c r="F330" s="34">
        <v>1700</v>
      </c>
      <c r="G330" s="34">
        <v>3200</v>
      </c>
      <c r="H330" s="34">
        <f t="shared" si="123"/>
        <v>10000</v>
      </c>
      <c r="I330" s="34">
        <v>2500</v>
      </c>
      <c r="J330" s="34">
        <v>12000</v>
      </c>
      <c r="K330" s="34">
        <v>2650</v>
      </c>
      <c r="L330" s="34">
        <v>700</v>
      </c>
      <c r="M330" s="34">
        <v>5000</v>
      </c>
      <c r="N330" s="81">
        <f t="shared" si="119"/>
        <v>3.7735849056603774</v>
      </c>
      <c r="O330" s="35">
        <f t="shared" si="120"/>
        <v>11.867391304347827</v>
      </c>
      <c r="P330" s="34">
        <f t="shared" si="121"/>
        <v>10000</v>
      </c>
      <c r="Q330" s="122">
        <v>7.5</v>
      </c>
      <c r="R330" s="34" t="s">
        <v>25</v>
      </c>
      <c r="S330" s="37">
        <f t="shared" si="122"/>
        <v>466.66666666666669</v>
      </c>
      <c r="T330" s="128"/>
      <c r="U330" s="34">
        <v>2000</v>
      </c>
      <c r="V330" s="34">
        <v>2000</v>
      </c>
      <c r="W330" s="34">
        <v>2000</v>
      </c>
      <c r="X330" s="34">
        <v>2000</v>
      </c>
      <c r="Y330" s="34">
        <v>3000</v>
      </c>
      <c r="Z330" s="39">
        <f t="shared" si="124"/>
        <v>11000</v>
      </c>
      <c r="AA330" s="34">
        <v>3000</v>
      </c>
      <c r="AB330" s="34">
        <v>14000</v>
      </c>
      <c r="AC330" s="34">
        <v>2780</v>
      </c>
      <c r="AD330" s="34">
        <v>700</v>
      </c>
      <c r="AE330" s="34">
        <v>5000</v>
      </c>
      <c r="AF330" s="36">
        <f t="shared" si="110"/>
        <v>3.9568345323741005</v>
      </c>
      <c r="AG330" s="40">
        <f t="shared" si="111"/>
        <v>12.33362910381544</v>
      </c>
      <c r="AH330" s="34">
        <v>8000</v>
      </c>
      <c r="AI330" s="122">
        <v>4.4000000000000004</v>
      </c>
      <c r="AJ330" s="40" t="s">
        <v>26</v>
      </c>
      <c r="AK330" s="37">
        <f t="shared" si="118"/>
        <v>2545.4545454545455</v>
      </c>
    </row>
    <row r="331" spans="1:37">
      <c r="A331" s="80"/>
      <c r="B331" s="126" t="s">
        <v>343</v>
      </c>
      <c r="C331" s="34">
        <v>1600</v>
      </c>
      <c r="D331" s="34">
        <v>1600</v>
      </c>
      <c r="E331" s="34">
        <v>1600</v>
      </c>
      <c r="F331" s="34">
        <v>1600</v>
      </c>
      <c r="G331" s="34">
        <v>3600</v>
      </c>
      <c r="H331" s="34">
        <f t="shared" si="123"/>
        <v>10000</v>
      </c>
      <c r="I331" s="34">
        <v>2500</v>
      </c>
      <c r="J331" s="34">
        <v>12000</v>
      </c>
      <c r="K331" s="34">
        <v>2650</v>
      </c>
      <c r="L331" s="34">
        <v>700</v>
      </c>
      <c r="M331" s="34">
        <v>5000</v>
      </c>
      <c r="N331" s="81">
        <f t="shared" si="119"/>
        <v>3.7735849056603774</v>
      </c>
      <c r="O331" s="35">
        <f t="shared" si="120"/>
        <v>11.867391304347827</v>
      </c>
      <c r="P331" s="34">
        <f t="shared" si="121"/>
        <v>10000</v>
      </c>
      <c r="Q331" s="122">
        <v>7.5</v>
      </c>
      <c r="R331" s="34" t="s">
        <v>25</v>
      </c>
      <c r="S331" s="37">
        <f t="shared" si="122"/>
        <v>466.66666666666669</v>
      </c>
      <c r="T331" s="128"/>
      <c r="U331" s="34">
        <v>1900</v>
      </c>
      <c r="V331" s="34">
        <v>1900</v>
      </c>
      <c r="W331" s="34">
        <v>1900</v>
      </c>
      <c r="X331" s="34">
        <v>1900</v>
      </c>
      <c r="Y331" s="34">
        <v>3400</v>
      </c>
      <c r="Z331" s="39">
        <f t="shared" si="124"/>
        <v>11000</v>
      </c>
      <c r="AA331" s="34">
        <v>3000</v>
      </c>
      <c r="AB331" s="34">
        <v>14000</v>
      </c>
      <c r="AC331" s="34">
        <v>2780</v>
      </c>
      <c r="AD331" s="34">
        <v>700</v>
      </c>
      <c r="AE331" s="34">
        <v>5000</v>
      </c>
      <c r="AF331" s="36">
        <f t="shared" si="110"/>
        <v>3.9568345323741005</v>
      </c>
      <c r="AG331" s="40">
        <f t="shared" si="111"/>
        <v>12.33362910381544</v>
      </c>
      <c r="AH331" s="34">
        <v>8000</v>
      </c>
      <c r="AI331" s="122">
        <v>4.4000000000000004</v>
      </c>
      <c r="AJ331" s="40" t="s">
        <v>26</v>
      </c>
      <c r="AK331" s="37">
        <f t="shared" si="118"/>
        <v>2545.4545454545455</v>
      </c>
    </row>
    <row r="332" spans="1:37">
      <c r="A332" s="80"/>
      <c r="B332" s="126" t="s">
        <v>367</v>
      </c>
      <c r="C332" s="34">
        <v>1500</v>
      </c>
      <c r="D332" s="34">
        <v>1500</v>
      </c>
      <c r="E332" s="34">
        <v>1500</v>
      </c>
      <c r="F332" s="34">
        <v>1500</v>
      </c>
      <c r="G332" s="34">
        <v>4000</v>
      </c>
      <c r="H332" s="34">
        <f t="shared" si="123"/>
        <v>10000</v>
      </c>
      <c r="I332" s="34">
        <v>2500</v>
      </c>
      <c r="J332" s="34">
        <v>12000</v>
      </c>
      <c r="K332" s="34">
        <v>2650</v>
      </c>
      <c r="L332" s="34">
        <v>700</v>
      </c>
      <c r="M332" s="34">
        <v>5000</v>
      </c>
      <c r="N332" s="81">
        <f t="shared" si="119"/>
        <v>3.7735849056603774</v>
      </c>
      <c r="O332" s="35">
        <f t="shared" si="120"/>
        <v>11.867391304347827</v>
      </c>
      <c r="P332" s="34">
        <f t="shared" si="121"/>
        <v>10000</v>
      </c>
      <c r="Q332" s="122">
        <v>7.5</v>
      </c>
      <c r="R332" s="34" t="s">
        <v>25</v>
      </c>
      <c r="S332" s="37">
        <f t="shared" si="122"/>
        <v>466.66666666666669</v>
      </c>
      <c r="T332" s="128"/>
      <c r="U332" s="34">
        <v>1800</v>
      </c>
      <c r="V332" s="34">
        <v>1800</v>
      </c>
      <c r="W332" s="34">
        <v>1800</v>
      </c>
      <c r="X332" s="34">
        <v>1800</v>
      </c>
      <c r="Y332" s="34">
        <v>3800</v>
      </c>
      <c r="Z332" s="39">
        <f t="shared" si="124"/>
        <v>11000</v>
      </c>
      <c r="AA332" s="34">
        <v>3000</v>
      </c>
      <c r="AB332" s="34">
        <v>14000</v>
      </c>
      <c r="AC332" s="34">
        <v>2780</v>
      </c>
      <c r="AD332" s="34">
        <v>700</v>
      </c>
      <c r="AE332" s="34">
        <v>5000</v>
      </c>
      <c r="AF332" s="36">
        <f t="shared" si="110"/>
        <v>3.9568345323741005</v>
      </c>
      <c r="AG332" s="40">
        <f t="shared" si="111"/>
        <v>12.33362910381544</v>
      </c>
      <c r="AH332" s="34">
        <v>8000</v>
      </c>
      <c r="AI332" s="122">
        <v>4.4000000000000004</v>
      </c>
      <c r="AJ332" s="40" t="s">
        <v>26</v>
      </c>
      <c r="AK332" s="37">
        <f t="shared" si="118"/>
        <v>2545.4545454545455</v>
      </c>
    </row>
    <row r="333" spans="1:37">
      <c r="A333" s="80"/>
      <c r="B333" s="126" t="s">
        <v>261</v>
      </c>
      <c r="C333" s="34">
        <v>1800</v>
      </c>
      <c r="D333" s="34">
        <v>1800</v>
      </c>
      <c r="E333" s="34">
        <v>1800</v>
      </c>
      <c r="F333" s="34">
        <v>2300</v>
      </c>
      <c r="G333" s="34">
        <v>2300</v>
      </c>
      <c r="H333" s="34">
        <f t="shared" si="123"/>
        <v>10000</v>
      </c>
      <c r="I333" s="34">
        <v>2500</v>
      </c>
      <c r="J333" s="34">
        <v>12000</v>
      </c>
      <c r="K333" s="34">
        <v>2650</v>
      </c>
      <c r="L333" s="34">
        <v>700</v>
      </c>
      <c r="M333" s="34">
        <v>5000</v>
      </c>
      <c r="N333" s="81">
        <f t="shared" si="119"/>
        <v>3.7735849056603774</v>
      </c>
      <c r="O333" s="35">
        <f t="shared" si="120"/>
        <v>11.867391304347827</v>
      </c>
      <c r="P333" s="34">
        <f t="shared" si="121"/>
        <v>10000</v>
      </c>
      <c r="Q333" s="122">
        <v>7.5</v>
      </c>
      <c r="R333" s="34" t="s">
        <v>25</v>
      </c>
      <c r="S333" s="37">
        <f t="shared" si="122"/>
        <v>466.66666666666669</v>
      </c>
      <c r="T333" s="128"/>
      <c r="U333" s="34">
        <v>2000</v>
      </c>
      <c r="V333" s="34">
        <v>2000</v>
      </c>
      <c r="W333" s="34">
        <v>2000</v>
      </c>
      <c r="X333" s="34">
        <v>2500</v>
      </c>
      <c r="Y333" s="34">
        <v>2500</v>
      </c>
      <c r="Z333" s="39">
        <f t="shared" si="124"/>
        <v>11000</v>
      </c>
      <c r="AA333" s="34">
        <v>3000</v>
      </c>
      <c r="AB333" s="34">
        <v>14000</v>
      </c>
      <c r="AC333" s="34">
        <v>2780</v>
      </c>
      <c r="AD333" s="34">
        <v>700</v>
      </c>
      <c r="AE333" s="34">
        <v>5000</v>
      </c>
      <c r="AF333" s="36">
        <f t="shared" ref="AF333:AF351" si="125">Z333/AC333</f>
        <v>3.9568345323741005</v>
      </c>
      <c r="AG333" s="40">
        <f t="shared" si="111"/>
        <v>12.33362910381544</v>
      </c>
      <c r="AH333" s="34">
        <v>8000</v>
      </c>
      <c r="AI333" s="122">
        <v>4.4000000000000004</v>
      </c>
      <c r="AJ333" s="40" t="s">
        <v>26</v>
      </c>
      <c r="AK333" s="37">
        <f t="shared" si="118"/>
        <v>2545.4545454545455</v>
      </c>
    </row>
    <row r="334" spans="1:37">
      <c r="A334" s="80"/>
      <c r="B334" s="126" t="s">
        <v>296</v>
      </c>
      <c r="C334" s="34">
        <v>1700</v>
      </c>
      <c r="D334" s="34">
        <v>1700</v>
      </c>
      <c r="E334" s="34">
        <v>1700</v>
      </c>
      <c r="F334" s="34">
        <v>2200</v>
      </c>
      <c r="G334" s="34">
        <v>2700</v>
      </c>
      <c r="H334" s="34">
        <f t="shared" si="123"/>
        <v>10000</v>
      </c>
      <c r="I334" s="34">
        <v>2500</v>
      </c>
      <c r="J334" s="34">
        <v>12000</v>
      </c>
      <c r="K334" s="34">
        <v>2650</v>
      </c>
      <c r="L334" s="34">
        <v>700</v>
      </c>
      <c r="M334" s="34">
        <v>5000</v>
      </c>
      <c r="N334" s="81">
        <f t="shared" si="119"/>
        <v>3.7735849056603774</v>
      </c>
      <c r="O334" s="35">
        <f t="shared" si="120"/>
        <v>11.867391304347827</v>
      </c>
      <c r="P334" s="34">
        <f t="shared" si="121"/>
        <v>10000</v>
      </c>
      <c r="Q334" s="122">
        <v>7.5</v>
      </c>
      <c r="R334" s="34" t="s">
        <v>25</v>
      </c>
      <c r="S334" s="37">
        <f t="shared" si="122"/>
        <v>466.66666666666669</v>
      </c>
      <c r="T334" s="128"/>
      <c r="U334" s="34">
        <v>2000</v>
      </c>
      <c r="V334" s="34">
        <v>2000</v>
      </c>
      <c r="W334" s="34">
        <v>2000</v>
      </c>
      <c r="X334" s="34">
        <v>2300</v>
      </c>
      <c r="Y334" s="34">
        <v>2800</v>
      </c>
      <c r="Z334" s="39">
        <f t="shared" si="124"/>
        <v>11100</v>
      </c>
      <c r="AA334" s="34">
        <v>3000</v>
      </c>
      <c r="AB334" s="34">
        <v>14000</v>
      </c>
      <c r="AC334" s="34">
        <v>2780</v>
      </c>
      <c r="AD334" s="34">
        <v>700</v>
      </c>
      <c r="AE334" s="34">
        <v>5000</v>
      </c>
      <c r="AF334" s="36">
        <f t="shared" si="125"/>
        <v>3.9928057553956835</v>
      </c>
      <c r="AG334" s="40">
        <f t="shared" ref="AG334:AG351" si="126">AC334/230/0.98</f>
        <v>12.33362910381544</v>
      </c>
      <c r="AH334" s="34">
        <v>8000</v>
      </c>
      <c r="AI334" s="122">
        <v>4.4000000000000004</v>
      </c>
      <c r="AJ334" s="40" t="s">
        <v>26</v>
      </c>
      <c r="AK334" s="37">
        <f t="shared" si="118"/>
        <v>2545.4545454545455</v>
      </c>
    </row>
    <row r="335" spans="1:37">
      <c r="A335" s="80"/>
      <c r="B335" s="126" t="s">
        <v>344</v>
      </c>
      <c r="C335" s="34">
        <v>1600</v>
      </c>
      <c r="D335" s="34">
        <v>1600</v>
      </c>
      <c r="E335" s="34">
        <v>1600</v>
      </c>
      <c r="F335" s="34">
        <v>2100</v>
      </c>
      <c r="G335" s="34">
        <v>3100</v>
      </c>
      <c r="H335" s="34">
        <f t="shared" si="123"/>
        <v>10000</v>
      </c>
      <c r="I335" s="34">
        <v>2500</v>
      </c>
      <c r="J335" s="34">
        <v>12000</v>
      </c>
      <c r="K335" s="34">
        <v>2650</v>
      </c>
      <c r="L335" s="34">
        <v>700</v>
      </c>
      <c r="M335" s="34">
        <v>5000</v>
      </c>
      <c r="N335" s="81">
        <f t="shared" si="119"/>
        <v>3.7735849056603774</v>
      </c>
      <c r="O335" s="35">
        <f t="shared" si="120"/>
        <v>11.867391304347827</v>
      </c>
      <c r="P335" s="34">
        <f t="shared" si="121"/>
        <v>10000</v>
      </c>
      <c r="Q335" s="122">
        <v>7.5</v>
      </c>
      <c r="R335" s="34" t="s">
        <v>25</v>
      </c>
      <c r="S335" s="37">
        <f t="shared" si="122"/>
        <v>466.66666666666669</v>
      </c>
      <c r="T335" s="128"/>
      <c r="U335" s="34">
        <v>1900</v>
      </c>
      <c r="V335" s="34">
        <v>1900</v>
      </c>
      <c r="W335" s="34">
        <v>1900</v>
      </c>
      <c r="X335" s="34">
        <v>2200</v>
      </c>
      <c r="Y335" s="34">
        <v>3100</v>
      </c>
      <c r="Z335" s="39">
        <f t="shared" si="124"/>
        <v>11000</v>
      </c>
      <c r="AA335" s="34">
        <v>3000</v>
      </c>
      <c r="AB335" s="34">
        <v>14000</v>
      </c>
      <c r="AC335" s="34">
        <v>2780</v>
      </c>
      <c r="AD335" s="34">
        <v>700</v>
      </c>
      <c r="AE335" s="34">
        <v>5000</v>
      </c>
      <c r="AF335" s="36">
        <f t="shared" si="125"/>
        <v>3.9568345323741005</v>
      </c>
      <c r="AG335" s="40">
        <f t="shared" si="126"/>
        <v>12.33362910381544</v>
      </c>
      <c r="AH335" s="34">
        <v>8000</v>
      </c>
      <c r="AI335" s="122">
        <v>4.4000000000000004</v>
      </c>
      <c r="AJ335" s="40" t="s">
        <v>26</v>
      </c>
      <c r="AK335" s="37">
        <f t="shared" si="118"/>
        <v>2545.4545454545455</v>
      </c>
    </row>
    <row r="336" spans="1:37">
      <c r="A336" s="80"/>
      <c r="B336" s="126" t="s">
        <v>368</v>
      </c>
      <c r="C336" s="34">
        <v>1500</v>
      </c>
      <c r="D336" s="34">
        <v>1500</v>
      </c>
      <c r="E336" s="34">
        <v>1500</v>
      </c>
      <c r="F336" s="34">
        <v>2000</v>
      </c>
      <c r="G336" s="34">
        <v>3500</v>
      </c>
      <c r="H336" s="34">
        <f t="shared" si="123"/>
        <v>10000</v>
      </c>
      <c r="I336" s="34">
        <v>2500</v>
      </c>
      <c r="J336" s="34">
        <v>12000</v>
      </c>
      <c r="K336" s="34">
        <v>2650</v>
      </c>
      <c r="L336" s="34">
        <v>700</v>
      </c>
      <c r="M336" s="34">
        <v>5000</v>
      </c>
      <c r="N336" s="81">
        <f t="shared" si="119"/>
        <v>3.7735849056603774</v>
      </c>
      <c r="O336" s="35">
        <f t="shared" si="120"/>
        <v>11.867391304347827</v>
      </c>
      <c r="P336" s="34">
        <f t="shared" si="121"/>
        <v>10000</v>
      </c>
      <c r="Q336" s="122">
        <v>7.5</v>
      </c>
      <c r="R336" s="34" t="s">
        <v>25</v>
      </c>
      <c r="S336" s="37">
        <f t="shared" si="122"/>
        <v>466.66666666666669</v>
      </c>
      <c r="T336" s="128"/>
      <c r="U336" s="34">
        <v>1800</v>
      </c>
      <c r="V336" s="34">
        <v>1800</v>
      </c>
      <c r="W336" s="34">
        <v>1800</v>
      </c>
      <c r="X336" s="34">
        <v>2100</v>
      </c>
      <c r="Y336" s="34">
        <v>3500</v>
      </c>
      <c r="Z336" s="39">
        <f t="shared" si="124"/>
        <v>11000</v>
      </c>
      <c r="AA336" s="34">
        <v>3000</v>
      </c>
      <c r="AB336" s="34">
        <v>14000</v>
      </c>
      <c r="AC336" s="34">
        <v>2780</v>
      </c>
      <c r="AD336" s="34">
        <v>700</v>
      </c>
      <c r="AE336" s="34">
        <v>5000</v>
      </c>
      <c r="AF336" s="36">
        <f t="shared" si="125"/>
        <v>3.9568345323741005</v>
      </c>
      <c r="AG336" s="40">
        <f t="shared" si="126"/>
        <v>12.33362910381544</v>
      </c>
      <c r="AH336" s="34">
        <v>8000</v>
      </c>
      <c r="AI336" s="122">
        <v>4.4000000000000004</v>
      </c>
      <c r="AJ336" s="40" t="s">
        <v>26</v>
      </c>
      <c r="AK336" s="37">
        <f t="shared" si="118"/>
        <v>2545.4545454545455</v>
      </c>
    </row>
    <row r="337" spans="1:37">
      <c r="A337" s="80"/>
      <c r="B337" s="126" t="s">
        <v>262</v>
      </c>
      <c r="C337" s="34">
        <v>1700</v>
      </c>
      <c r="D337" s="34">
        <v>1700</v>
      </c>
      <c r="E337" s="34">
        <v>2200</v>
      </c>
      <c r="F337" s="34">
        <v>2200</v>
      </c>
      <c r="G337" s="34">
        <v>2200</v>
      </c>
      <c r="H337" s="34">
        <f t="shared" si="123"/>
        <v>10000</v>
      </c>
      <c r="I337" s="34">
        <v>2500</v>
      </c>
      <c r="J337" s="34">
        <v>12000</v>
      </c>
      <c r="K337" s="34">
        <v>2650</v>
      </c>
      <c r="L337" s="34">
        <v>700</v>
      </c>
      <c r="M337" s="34">
        <v>5000</v>
      </c>
      <c r="N337" s="81">
        <f t="shared" si="119"/>
        <v>3.7735849056603774</v>
      </c>
      <c r="O337" s="35">
        <f t="shared" si="120"/>
        <v>11.867391304347827</v>
      </c>
      <c r="P337" s="34">
        <f t="shared" si="121"/>
        <v>10000</v>
      </c>
      <c r="Q337" s="122">
        <v>7.5</v>
      </c>
      <c r="R337" s="34" t="s">
        <v>25</v>
      </c>
      <c r="S337" s="37">
        <f t="shared" si="122"/>
        <v>466.66666666666669</v>
      </c>
      <c r="T337" s="128"/>
      <c r="U337" s="34">
        <v>1900</v>
      </c>
      <c r="V337" s="34">
        <v>1900</v>
      </c>
      <c r="W337" s="34">
        <v>2400</v>
      </c>
      <c r="X337" s="34">
        <v>2400</v>
      </c>
      <c r="Y337" s="34">
        <v>2500</v>
      </c>
      <c r="Z337" s="39">
        <f t="shared" si="124"/>
        <v>11100</v>
      </c>
      <c r="AA337" s="34">
        <v>3000</v>
      </c>
      <c r="AB337" s="34">
        <v>14000</v>
      </c>
      <c r="AC337" s="34">
        <v>2780</v>
      </c>
      <c r="AD337" s="34">
        <v>700</v>
      </c>
      <c r="AE337" s="34">
        <v>5000</v>
      </c>
      <c r="AF337" s="36">
        <f t="shared" si="125"/>
        <v>3.9928057553956835</v>
      </c>
      <c r="AG337" s="40">
        <f t="shared" si="126"/>
        <v>12.33362910381544</v>
      </c>
      <c r="AH337" s="34">
        <v>8000</v>
      </c>
      <c r="AI337" s="122">
        <v>4.4000000000000004</v>
      </c>
      <c r="AJ337" s="40" t="s">
        <v>26</v>
      </c>
      <c r="AK337" s="37">
        <f t="shared" si="118"/>
        <v>2545.4545454545455</v>
      </c>
    </row>
    <row r="338" spans="1:37">
      <c r="A338" s="80"/>
      <c r="B338" s="126" t="s">
        <v>297</v>
      </c>
      <c r="C338" s="34">
        <v>1600</v>
      </c>
      <c r="D338" s="34">
        <v>1600</v>
      </c>
      <c r="E338" s="34">
        <v>2100</v>
      </c>
      <c r="F338" s="34">
        <v>2100</v>
      </c>
      <c r="G338" s="34">
        <v>2600</v>
      </c>
      <c r="H338" s="34">
        <f t="shared" si="123"/>
        <v>10000</v>
      </c>
      <c r="I338" s="34">
        <v>2500</v>
      </c>
      <c r="J338" s="34">
        <v>12000</v>
      </c>
      <c r="K338" s="34">
        <v>2650</v>
      </c>
      <c r="L338" s="34">
        <v>700</v>
      </c>
      <c r="M338" s="34">
        <v>5000</v>
      </c>
      <c r="N338" s="81">
        <f t="shared" si="119"/>
        <v>3.7735849056603774</v>
      </c>
      <c r="O338" s="35">
        <f t="shared" si="120"/>
        <v>11.867391304347827</v>
      </c>
      <c r="P338" s="34">
        <f t="shared" si="121"/>
        <v>10000</v>
      </c>
      <c r="Q338" s="122">
        <v>7.5</v>
      </c>
      <c r="R338" s="34" t="s">
        <v>25</v>
      </c>
      <c r="S338" s="37">
        <f t="shared" si="122"/>
        <v>466.66666666666669</v>
      </c>
      <c r="T338" s="128"/>
      <c r="U338" s="34">
        <v>1900</v>
      </c>
      <c r="V338" s="34">
        <v>1900</v>
      </c>
      <c r="W338" s="34">
        <v>2200</v>
      </c>
      <c r="X338" s="34">
        <v>2200</v>
      </c>
      <c r="Y338" s="34">
        <v>2800</v>
      </c>
      <c r="Z338" s="39">
        <f t="shared" si="124"/>
        <v>11000</v>
      </c>
      <c r="AA338" s="34">
        <v>3000</v>
      </c>
      <c r="AB338" s="34">
        <v>14000</v>
      </c>
      <c r="AC338" s="34">
        <v>2780</v>
      </c>
      <c r="AD338" s="34">
        <v>700</v>
      </c>
      <c r="AE338" s="34">
        <v>5000</v>
      </c>
      <c r="AF338" s="36">
        <f t="shared" si="125"/>
        <v>3.9568345323741005</v>
      </c>
      <c r="AG338" s="40">
        <f t="shared" si="126"/>
        <v>12.33362910381544</v>
      </c>
      <c r="AH338" s="34">
        <v>8000</v>
      </c>
      <c r="AI338" s="122">
        <v>4.4000000000000004</v>
      </c>
      <c r="AJ338" s="40" t="s">
        <v>26</v>
      </c>
      <c r="AK338" s="37">
        <f t="shared" si="118"/>
        <v>2545.4545454545455</v>
      </c>
    </row>
    <row r="339" spans="1:37">
      <c r="A339" s="80"/>
      <c r="B339" s="126" t="s">
        <v>345</v>
      </c>
      <c r="C339" s="34">
        <v>1500</v>
      </c>
      <c r="D339" s="34">
        <v>1500</v>
      </c>
      <c r="E339" s="34">
        <v>2000</v>
      </c>
      <c r="F339" s="34">
        <v>2000</v>
      </c>
      <c r="G339" s="34">
        <v>3000</v>
      </c>
      <c r="H339" s="34">
        <f t="shared" si="123"/>
        <v>10000</v>
      </c>
      <c r="I339" s="34">
        <v>2500</v>
      </c>
      <c r="J339" s="34">
        <v>12000</v>
      </c>
      <c r="K339" s="34">
        <v>2650</v>
      </c>
      <c r="L339" s="34">
        <v>700</v>
      </c>
      <c r="M339" s="34">
        <v>5000</v>
      </c>
      <c r="N339" s="81">
        <f t="shared" si="119"/>
        <v>3.7735849056603774</v>
      </c>
      <c r="O339" s="35">
        <f t="shared" si="120"/>
        <v>11.867391304347827</v>
      </c>
      <c r="P339" s="34">
        <f t="shared" si="121"/>
        <v>10000</v>
      </c>
      <c r="Q339" s="122">
        <v>7.5</v>
      </c>
      <c r="R339" s="34" t="s">
        <v>25</v>
      </c>
      <c r="S339" s="37">
        <f t="shared" si="122"/>
        <v>466.66666666666669</v>
      </c>
      <c r="T339" s="128"/>
      <c r="U339" s="34">
        <v>1800</v>
      </c>
      <c r="V339" s="34">
        <v>1800</v>
      </c>
      <c r="W339" s="34">
        <v>2100</v>
      </c>
      <c r="X339" s="34">
        <v>2100</v>
      </c>
      <c r="Y339" s="34">
        <v>3200</v>
      </c>
      <c r="Z339" s="39">
        <f t="shared" si="124"/>
        <v>11000</v>
      </c>
      <c r="AA339" s="34">
        <v>3000</v>
      </c>
      <c r="AB339" s="34">
        <v>14000</v>
      </c>
      <c r="AC339" s="34">
        <v>2780</v>
      </c>
      <c r="AD339" s="34">
        <v>700</v>
      </c>
      <c r="AE339" s="34">
        <v>5000</v>
      </c>
      <c r="AF339" s="36">
        <f t="shared" si="125"/>
        <v>3.9568345323741005</v>
      </c>
      <c r="AG339" s="40">
        <f t="shared" si="126"/>
        <v>12.33362910381544</v>
      </c>
      <c r="AH339" s="34">
        <v>8000</v>
      </c>
      <c r="AI339" s="122">
        <v>4.4000000000000004</v>
      </c>
      <c r="AJ339" s="40" t="s">
        <v>26</v>
      </c>
      <c r="AK339" s="37">
        <f t="shared" si="118"/>
        <v>2545.4545454545455</v>
      </c>
    </row>
    <row r="340" spans="1:37">
      <c r="A340" s="80"/>
      <c r="B340" s="126" t="s">
        <v>299</v>
      </c>
      <c r="C340" s="34">
        <v>1600</v>
      </c>
      <c r="D340" s="34">
        <v>1600</v>
      </c>
      <c r="E340" s="34">
        <v>2000</v>
      </c>
      <c r="F340" s="34">
        <v>2400</v>
      </c>
      <c r="G340" s="34">
        <v>2400</v>
      </c>
      <c r="H340" s="34">
        <f t="shared" si="123"/>
        <v>10000</v>
      </c>
      <c r="I340" s="34">
        <v>2500</v>
      </c>
      <c r="J340" s="34">
        <v>12000</v>
      </c>
      <c r="K340" s="34">
        <v>2650</v>
      </c>
      <c r="L340" s="34">
        <v>700</v>
      </c>
      <c r="M340" s="34">
        <v>5000</v>
      </c>
      <c r="N340" s="81">
        <f t="shared" si="119"/>
        <v>3.7735849056603774</v>
      </c>
      <c r="O340" s="35">
        <f t="shared" si="120"/>
        <v>11.867391304347827</v>
      </c>
      <c r="P340" s="34">
        <f t="shared" si="121"/>
        <v>10000</v>
      </c>
      <c r="Q340" s="122">
        <v>7.5</v>
      </c>
      <c r="R340" s="34" t="s">
        <v>25</v>
      </c>
      <c r="S340" s="37">
        <f t="shared" si="122"/>
        <v>466.66666666666669</v>
      </c>
      <c r="T340" s="128"/>
      <c r="U340" s="34">
        <v>1900</v>
      </c>
      <c r="V340" s="34">
        <v>1900</v>
      </c>
      <c r="W340" s="34">
        <v>2200</v>
      </c>
      <c r="X340" s="34">
        <v>2500</v>
      </c>
      <c r="Y340" s="34">
        <v>2500</v>
      </c>
      <c r="Z340" s="39">
        <f t="shared" si="124"/>
        <v>11000</v>
      </c>
      <c r="AA340" s="34">
        <v>3000</v>
      </c>
      <c r="AB340" s="34">
        <v>14000</v>
      </c>
      <c r="AC340" s="34">
        <v>2780</v>
      </c>
      <c r="AD340" s="34">
        <v>700</v>
      </c>
      <c r="AE340" s="34">
        <v>5000</v>
      </c>
      <c r="AF340" s="36">
        <f t="shared" si="125"/>
        <v>3.9568345323741005</v>
      </c>
      <c r="AG340" s="40">
        <f t="shared" si="126"/>
        <v>12.33362910381544</v>
      </c>
      <c r="AH340" s="34">
        <v>8000</v>
      </c>
      <c r="AI340" s="122">
        <v>4.4000000000000004</v>
      </c>
      <c r="AJ340" s="40" t="s">
        <v>26</v>
      </c>
      <c r="AK340" s="37">
        <f t="shared" si="118"/>
        <v>2545.4545454545455</v>
      </c>
    </row>
    <row r="341" spans="1:37">
      <c r="A341" s="80"/>
      <c r="B341" s="126" t="s">
        <v>346</v>
      </c>
      <c r="C341" s="34">
        <v>1500</v>
      </c>
      <c r="D341" s="34">
        <v>1500</v>
      </c>
      <c r="E341" s="34">
        <v>2000</v>
      </c>
      <c r="F341" s="34">
        <v>2300</v>
      </c>
      <c r="G341" s="34">
        <v>2700</v>
      </c>
      <c r="H341" s="34">
        <f t="shared" si="123"/>
        <v>10000</v>
      </c>
      <c r="I341" s="34">
        <v>2500</v>
      </c>
      <c r="J341" s="34">
        <v>12000</v>
      </c>
      <c r="K341" s="34">
        <v>2650</v>
      </c>
      <c r="L341" s="34">
        <v>700</v>
      </c>
      <c r="M341" s="34">
        <v>5000</v>
      </c>
      <c r="N341" s="81">
        <f t="shared" si="119"/>
        <v>3.7735849056603774</v>
      </c>
      <c r="O341" s="35">
        <f t="shared" si="120"/>
        <v>11.867391304347827</v>
      </c>
      <c r="P341" s="34">
        <f t="shared" si="121"/>
        <v>10000</v>
      </c>
      <c r="Q341" s="122">
        <v>7.5</v>
      </c>
      <c r="R341" s="34" t="s">
        <v>25</v>
      </c>
      <c r="S341" s="37">
        <f t="shared" si="122"/>
        <v>466.66666666666669</v>
      </c>
      <c r="T341" s="128"/>
      <c r="U341" s="34">
        <v>1800</v>
      </c>
      <c r="V341" s="34">
        <v>1800</v>
      </c>
      <c r="W341" s="34">
        <v>2100</v>
      </c>
      <c r="X341" s="34">
        <v>2400</v>
      </c>
      <c r="Y341" s="34">
        <v>2900</v>
      </c>
      <c r="Z341" s="39">
        <f t="shared" si="124"/>
        <v>11000</v>
      </c>
      <c r="AA341" s="34">
        <v>3000</v>
      </c>
      <c r="AB341" s="34">
        <v>14000</v>
      </c>
      <c r="AC341" s="34">
        <v>2780</v>
      </c>
      <c r="AD341" s="34">
        <v>700</v>
      </c>
      <c r="AE341" s="34">
        <v>5000</v>
      </c>
      <c r="AF341" s="36">
        <f t="shared" si="125"/>
        <v>3.9568345323741005</v>
      </c>
      <c r="AG341" s="40">
        <f t="shared" si="126"/>
        <v>12.33362910381544</v>
      </c>
      <c r="AH341" s="34">
        <v>8000</v>
      </c>
      <c r="AI341" s="122">
        <v>4.4000000000000004</v>
      </c>
      <c r="AJ341" s="40" t="s">
        <v>26</v>
      </c>
      <c r="AK341" s="37">
        <f t="shared" si="118"/>
        <v>2545.4545454545455</v>
      </c>
    </row>
    <row r="342" spans="1:37">
      <c r="A342" s="80"/>
      <c r="B342" s="126" t="s">
        <v>300</v>
      </c>
      <c r="C342" s="34">
        <v>1550</v>
      </c>
      <c r="D342" s="34">
        <v>1550</v>
      </c>
      <c r="E342" s="34">
        <v>2300</v>
      </c>
      <c r="F342" s="34">
        <v>2300</v>
      </c>
      <c r="G342" s="34">
        <v>2300</v>
      </c>
      <c r="H342" s="34">
        <f t="shared" si="123"/>
        <v>10000</v>
      </c>
      <c r="I342" s="34">
        <v>2500</v>
      </c>
      <c r="J342" s="34">
        <v>12000</v>
      </c>
      <c r="K342" s="34">
        <v>2650</v>
      </c>
      <c r="L342" s="34">
        <v>700</v>
      </c>
      <c r="M342" s="34">
        <v>5000</v>
      </c>
      <c r="N342" s="81">
        <f t="shared" si="119"/>
        <v>3.7735849056603774</v>
      </c>
      <c r="O342" s="35">
        <f t="shared" si="120"/>
        <v>11.867391304347827</v>
      </c>
      <c r="P342" s="34">
        <f t="shared" si="121"/>
        <v>10000</v>
      </c>
      <c r="Q342" s="122">
        <v>7.5</v>
      </c>
      <c r="R342" s="34" t="s">
        <v>25</v>
      </c>
      <c r="S342" s="37">
        <f t="shared" si="122"/>
        <v>466.66666666666669</v>
      </c>
      <c r="T342" s="128"/>
      <c r="U342" s="34">
        <v>1750</v>
      </c>
      <c r="V342" s="34">
        <v>1750</v>
      </c>
      <c r="W342" s="34">
        <v>2500</v>
      </c>
      <c r="X342" s="34">
        <v>2500</v>
      </c>
      <c r="Y342" s="34">
        <v>2500</v>
      </c>
      <c r="Z342" s="39">
        <f t="shared" si="124"/>
        <v>11000</v>
      </c>
      <c r="AA342" s="34">
        <v>3000</v>
      </c>
      <c r="AB342" s="34">
        <v>14000</v>
      </c>
      <c r="AC342" s="34">
        <v>2780</v>
      </c>
      <c r="AD342" s="34">
        <v>700</v>
      </c>
      <c r="AE342" s="34">
        <v>5000</v>
      </c>
      <c r="AF342" s="36">
        <f t="shared" si="125"/>
        <v>3.9568345323741005</v>
      </c>
      <c r="AG342" s="40">
        <f t="shared" si="126"/>
        <v>12.33362910381544</v>
      </c>
      <c r="AH342" s="34">
        <v>8000</v>
      </c>
      <c r="AI342" s="122">
        <v>4.4000000000000004</v>
      </c>
      <c r="AJ342" s="40" t="s">
        <v>26</v>
      </c>
      <c r="AK342" s="37">
        <f t="shared" si="118"/>
        <v>2545.4545454545455</v>
      </c>
    </row>
    <row r="343" spans="1:37">
      <c r="A343" s="80"/>
      <c r="B343" s="126" t="s">
        <v>263</v>
      </c>
      <c r="C343" s="34">
        <v>1600</v>
      </c>
      <c r="D343" s="34">
        <v>2100</v>
      </c>
      <c r="E343" s="34">
        <v>2100</v>
      </c>
      <c r="F343" s="34">
        <v>2100</v>
      </c>
      <c r="G343" s="34">
        <v>2100</v>
      </c>
      <c r="H343" s="34">
        <f t="shared" si="123"/>
        <v>10000</v>
      </c>
      <c r="I343" s="34">
        <v>2500</v>
      </c>
      <c r="J343" s="34">
        <v>12000</v>
      </c>
      <c r="K343" s="34">
        <v>2650</v>
      </c>
      <c r="L343" s="34">
        <v>700</v>
      </c>
      <c r="M343" s="34">
        <v>5000</v>
      </c>
      <c r="N343" s="81">
        <f t="shared" si="119"/>
        <v>3.7735849056603774</v>
      </c>
      <c r="O343" s="35">
        <f t="shared" si="120"/>
        <v>11.867391304347827</v>
      </c>
      <c r="P343" s="34">
        <f t="shared" si="121"/>
        <v>10000</v>
      </c>
      <c r="Q343" s="122">
        <v>7.5</v>
      </c>
      <c r="R343" s="34" t="s">
        <v>25</v>
      </c>
      <c r="S343" s="37">
        <f t="shared" si="122"/>
        <v>466.66666666666669</v>
      </c>
      <c r="T343" s="128"/>
      <c r="U343" s="34">
        <v>1800</v>
      </c>
      <c r="V343" s="34">
        <v>2300</v>
      </c>
      <c r="W343" s="34">
        <v>2300</v>
      </c>
      <c r="X343" s="34">
        <v>2300</v>
      </c>
      <c r="Y343" s="34">
        <v>2300</v>
      </c>
      <c r="Z343" s="39">
        <f t="shared" si="124"/>
        <v>11000</v>
      </c>
      <c r="AA343" s="34">
        <v>3000</v>
      </c>
      <c r="AB343" s="34">
        <v>14000</v>
      </c>
      <c r="AC343" s="34">
        <v>2780</v>
      </c>
      <c r="AD343" s="34">
        <v>700</v>
      </c>
      <c r="AE343" s="34">
        <v>5000</v>
      </c>
      <c r="AF343" s="36">
        <f t="shared" si="125"/>
        <v>3.9568345323741005</v>
      </c>
      <c r="AG343" s="40">
        <f t="shared" si="126"/>
        <v>12.33362910381544</v>
      </c>
      <c r="AH343" s="34">
        <v>8000</v>
      </c>
      <c r="AI343" s="122">
        <v>4.4000000000000004</v>
      </c>
      <c r="AJ343" s="40" t="s">
        <v>26</v>
      </c>
      <c r="AK343" s="37">
        <f t="shared" si="118"/>
        <v>2545.4545454545455</v>
      </c>
    </row>
    <row r="344" spans="1:37">
      <c r="A344" s="80"/>
      <c r="B344" s="126" t="s">
        <v>301</v>
      </c>
      <c r="C344" s="34">
        <v>1500</v>
      </c>
      <c r="D344" s="34">
        <v>2000</v>
      </c>
      <c r="E344" s="34">
        <v>2000</v>
      </c>
      <c r="F344" s="34">
        <v>2000</v>
      </c>
      <c r="G344" s="34">
        <v>2500</v>
      </c>
      <c r="H344" s="34">
        <f t="shared" si="123"/>
        <v>10000</v>
      </c>
      <c r="I344" s="34">
        <v>2500</v>
      </c>
      <c r="J344" s="34">
        <v>12000</v>
      </c>
      <c r="K344" s="34">
        <v>2650</v>
      </c>
      <c r="L344" s="34">
        <v>700</v>
      </c>
      <c r="M344" s="34">
        <v>5000</v>
      </c>
      <c r="N344" s="81">
        <f t="shared" si="119"/>
        <v>3.7735849056603774</v>
      </c>
      <c r="O344" s="35">
        <f t="shared" si="120"/>
        <v>11.867391304347827</v>
      </c>
      <c r="P344" s="34">
        <f t="shared" si="121"/>
        <v>10000</v>
      </c>
      <c r="Q344" s="122">
        <v>7.5</v>
      </c>
      <c r="R344" s="34" t="s">
        <v>25</v>
      </c>
      <c r="S344" s="37">
        <f t="shared" si="122"/>
        <v>466.66666666666669</v>
      </c>
      <c r="T344" s="128"/>
      <c r="U344" s="34">
        <v>1700</v>
      </c>
      <c r="V344" s="34">
        <v>2200</v>
      </c>
      <c r="W344" s="34">
        <v>2200</v>
      </c>
      <c r="X344" s="34">
        <v>2200</v>
      </c>
      <c r="Y344" s="34">
        <v>2700</v>
      </c>
      <c r="Z344" s="39">
        <f t="shared" si="124"/>
        <v>11000</v>
      </c>
      <c r="AA344" s="34">
        <v>3000</v>
      </c>
      <c r="AB344" s="34">
        <v>14000</v>
      </c>
      <c r="AC344" s="34">
        <v>2780</v>
      </c>
      <c r="AD344" s="34">
        <v>700</v>
      </c>
      <c r="AE344" s="34">
        <v>5000</v>
      </c>
      <c r="AF344" s="36">
        <f t="shared" si="125"/>
        <v>3.9568345323741005</v>
      </c>
      <c r="AG344" s="40">
        <f t="shared" si="126"/>
        <v>12.33362910381544</v>
      </c>
      <c r="AH344" s="34">
        <v>8000</v>
      </c>
      <c r="AI344" s="122">
        <v>4.4000000000000004</v>
      </c>
      <c r="AJ344" s="40" t="s">
        <v>26</v>
      </c>
      <c r="AK344" s="37">
        <f t="shared" si="118"/>
        <v>2545.4545454545455</v>
      </c>
    </row>
    <row r="345" spans="1:37">
      <c r="A345" s="80"/>
      <c r="B345" s="126" t="s">
        <v>347</v>
      </c>
      <c r="C345" s="34">
        <v>1500</v>
      </c>
      <c r="D345" s="34">
        <v>1900</v>
      </c>
      <c r="E345" s="34">
        <v>1900</v>
      </c>
      <c r="F345" s="34">
        <v>1900</v>
      </c>
      <c r="G345" s="34">
        <v>2800</v>
      </c>
      <c r="H345" s="34">
        <f t="shared" si="123"/>
        <v>10000</v>
      </c>
      <c r="I345" s="34">
        <v>2500</v>
      </c>
      <c r="J345" s="34">
        <v>12000</v>
      </c>
      <c r="K345" s="34">
        <v>2650</v>
      </c>
      <c r="L345" s="34">
        <v>700</v>
      </c>
      <c r="M345" s="34">
        <v>5000</v>
      </c>
      <c r="N345" s="81">
        <f t="shared" si="119"/>
        <v>3.7735849056603774</v>
      </c>
      <c r="O345" s="35">
        <f t="shared" si="120"/>
        <v>11.867391304347827</v>
      </c>
      <c r="P345" s="34">
        <f t="shared" si="121"/>
        <v>10000</v>
      </c>
      <c r="Q345" s="122">
        <v>7.5</v>
      </c>
      <c r="R345" s="34" t="s">
        <v>25</v>
      </c>
      <c r="S345" s="37">
        <f t="shared" si="122"/>
        <v>466.66666666666669</v>
      </c>
      <c r="T345" s="128"/>
      <c r="U345" s="34">
        <v>1700</v>
      </c>
      <c r="V345" s="34">
        <v>2100</v>
      </c>
      <c r="W345" s="34">
        <v>2100</v>
      </c>
      <c r="X345" s="34">
        <v>2100</v>
      </c>
      <c r="Y345" s="34">
        <v>3000</v>
      </c>
      <c r="Z345" s="39">
        <f t="shared" si="124"/>
        <v>11000</v>
      </c>
      <c r="AA345" s="34">
        <v>3000</v>
      </c>
      <c r="AB345" s="34">
        <v>14000</v>
      </c>
      <c r="AC345" s="34">
        <v>2780</v>
      </c>
      <c r="AD345" s="34">
        <v>700</v>
      </c>
      <c r="AE345" s="34">
        <v>5000</v>
      </c>
      <c r="AF345" s="36">
        <f t="shared" si="125"/>
        <v>3.9568345323741005</v>
      </c>
      <c r="AG345" s="40">
        <f t="shared" si="126"/>
        <v>12.33362910381544</v>
      </c>
      <c r="AH345" s="34">
        <v>8000</v>
      </c>
      <c r="AI345" s="122">
        <v>4.4000000000000004</v>
      </c>
      <c r="AJ345" s="40" t="s">
        <v>26</v>
      </c>
      <c r="AK345" s="37">
        <f t="shared" si="118"/>
        <v>2545.4545454545455</v>
      </c>
    </row>
    <row r="346" spans="1:37">
      <c r="A346" s="80"/>
      <c r="B346" s="126" t="s">
        <v>302</v>
      </c>
      <c r="C346" s="34">
        <v>1500</v>
      </c>
      <c r="D346" s="34">
        <v>1800</v>
      </c>
      <c r="E346" s="34">
        <v>1800</v>
      </c>
      <c r="F346" s="34">
        <v>2450</v>
      </c>
      <c r="G346" s="34">
        <v>2450</v>
      </c>
      <c r="H346" s="34">
        <f t="shared" si="123"/>
        <v>10000</v>
      </c>
      <c r="I346" s="34">
        <v>2500</v>
      </c>
      <c r="J346" s="34">
        <v>12000</v>
      </c>
      <c r="K346" s="34">
        <v>2650</v>
      </c>
      <c r="L346" s="34">
        <v>700</v>
      </c>
      <c r="M346" s="34">
        <v>5000</v>
      </c>
      <c r="N346" s="81">
        <f t="shared" si="119"/>
        <v>3.7735849056603774</v>
      </c>
      <c r="O346" s="35">
        <f t="shared" si="120"/>
        <v>11.867391304347827</v>
      </c>
      <c r="P346" s="34">
        <f t="shared" si="121"/>
        <v>10000</v>
      </c>
      <c r="Q346" s="122">
        <v>7.5</v>
      </c>
      <c r="R346" s="34" t="s">
        <v>25</v>
      </c>
      <c r="S346" s="37">
        <f t="shared" si="122"/>
        <v>466.66666666666669</v>
      </c>
      <c r="T346" s="128"/>
      <c r="U346" s="34">
        <v>1800</v>
      </c>
      <c r="V346" s="34">
        <v>2000</v>
      </c>
      <c r="W346" s="34">
        <v>2000</v>
      </c>
      <c r="X346" s="34">
        <v>2600</v>
      </c>
      <c r="Y346" s="34">
        <v>2600</v>
      </c>
      <c r="Z346" s="39">
        <f t="shared" si="124"/>
        <v>11000</v>
      </c>
      <c r="AA346" s="34">
        <v>3000</v>
      </c>
      <c r="AB346" s="34">
        <v>14000</v>
      </c>
      <c r="AC346" s="34">
        <v>2780</v>
      </c>
      <c r="AD346" s="34">
        <v>700</v>
      </c>
      <c r="AE346" s="34">
        <v>5000</v>
      </c>
      <c r="AF346" s="36">
        <f t="shared" si="125"/>
        <v>3.9568345323741005</v>
      </c>
      <c r="AG346" s="40">
        <f t="shared" si="126"/>
        <v>12.33362910381544</v>
      </c>
      <c r="AH346" s="34">
        <v>8000</v>
      </c>
      <c r="AI346" s="122">
        <v>4.4000000000000004</v>
      </c>
      <c r="AJ346" s="40" t="s">
        <v>26</v>
      </c>
      <c r="AK346" s="37">
        <f t="shared" si="118"/>
        <v>2545.4545454545455</v>
      </c>
    </row>
    <row r="347" spans="1:37">
      <c r="A347" s="80"/>
      <c r="B347" s="126" t="s">
        <v>303</v>
      </c>
      <c r="C347" s="34">
        <v>1500</v>
      </c>
      <c r="D347" s="34">
        <v>1900</v>
      </c>
      <c r="E347" s="34">
        <v>2200</v>
      </c>
      <c r="F347" s="34">
        <v>2200</v>
      </c>
      <c r="G347" s="34">
        <v>2200</v>
      </c>
      <c r="H347" s="34">
        <f t="shared" si="123"/>
        <v>10000</v>
      </c>
      <c r="I347" s="34">
        <v>2500</v>
      </c>
      <c r="J347" s="34">
        <v>12000</v>
      </c>
      <c r="K347" s="34">
        <v>2650</v>
      </c>
      <c r="L347" s="34">
        <v>700</v>
      </c>
      <c r="M347" s="34">
        <v>5000</v>
      </c>
      <c r="N347" s="81">
        <f t="shared" si="119"/>
        <v>3.7735849056603774</v>
      </c>
      <c r="O347" s="35">
        <f t="shared" si="120"/>
        <v>11.867391304347827</v>
      </c>
      <c r="P347" s="34">
        <f t="shared" si="121"/>
        <v>10000</v>
      </c>
      <c r="Q347" s="122">
        <v>7.5</v>
      </c>
      <c r="R347" s="34" t="s">
        <v>25</v>
      </c>
      <c r="S347" s="37">
        <f t="shared" si="122"/>
        <v>466.66666666666669</v>
      </c>
      <c r="T347" s="128"/>
      <c r="U347" s="34">
        <v>1800</v>
      </c>
      <c r="V347" s="34">
        <v>2000</v>
      </c>
      <c r="W347" s="34">
        <v>2400</v>
      </c>
      <c r="X347" s="34">
        <v>2400</v>
      </c>
      <c r="Y347" s="34">
        <v>2400</v>
      </c>
      <c r="Z347" s="39">
        <f t="shared" si="124"/>
        <v>11000</v>
      </c>
      <c r="AA347" s="34">
        <v>3000</v>
      </c>
      <c r="AB347" s="34">
        <v>14000</v>
      </c>
      <c r="AC347" s="34">
        <v>2780</v>
      </c>
      <c r="AD347" s="34">
        <v>700</v>
      </c>
      <c r="AE347" s="34">
        <v>5000</v>
      </c>
      <c r="AF347" s="36">
        <f t="shared" si="125"/>
        <v>3.9568345323741005</v>
      </c>
      <c r="AG347" s="40">
        <f t="shared" si="126"/>
        <v>12.33362910381544</v>
      </c>
      <c r="AH347" s="34">
        <v>8000</v>
      </c>
      <c r="AI347" s="122">
        <v>4.4000000000000004</v>
      </c>
      <c r="AJ347" s="40" t="s">
        <v>26</v>
      </c>
      <c r="AK347" s="37">
        <f t="shared" si="118"/>
        <v>2545.4545454545455</v>
      </c>
    </row>
    <row r="348" spans="1:37">
      <c r="A348" s="80"/>
      <c r="B348" s="126" t="s">
        <v>264</v>
      </c>
      <c r="C348" s="34">
        <v>2000</v>
      </c>
      <c r="D348" s="34">
        <v>2000</v>
      </c>
      <c r="E348" s="34">
        <v>2000</v>
      </c>
      <c r="F348" s="34">
        <v>2000</v>
      </c>
      <c r="G348" s="34">
        <v>2000</v>
      </c>
      <c r="H348" s="34">
        <f t="shared" si="123"/>
        <v>10000</v>
      </c>
      <c r="I348" s="34">
        <v>2500</v>
      </c>
      <c r="J348" s="34">
        <v>12000</v>
      </c>
      <c r="K348" s="34">
        <v>2550</v>
      </c>
      <c r="L348" s="34">
        <v>700</v>
      </c>
      <c r="M348" s="34">
        <v>5000</v>
      </c>
      <c r="N348" s="81">
        <f t="shared" si="119"/>
        <v>3.9215686274509802</v>
      </c>
      <c r="O348" s="35">
        <f t="shared" si="120"/>
        <v>11.419565217391305</v>
      </c>
      <c r="P348" s="34">
        <f t="shared" si="121"/>
        <v>10000</v>
      </c>
      <c r="Q348" s="122">
        <v>7.6</v>
      </c>
      <c r="R348" s="34" t="s">
        <v>25</v>
      </c>
      <c r="S348" s="37">
        <f t="shared" si="122"/>
        <v>460.5263157894737</v>
      </c>
      <c r="T348" s="128"/>
      <c r="U348" s="34">
        <v>2200</v>
      </c>
      <c r="V348" s="34">
        <v>2200</v>
      </c>
      <c r="W348" s="34">
        <v>2200</v>
      </c>
      <c r="X348" s="34">
        <v>2200</v>
      </c>
      <c r="Y348" s="34">
        <v>2200</v>
      </c>
      <c r="Z348" s="39">
        <f t="shared" si="124"/>
        <v>11000</v>
      </c>
      <c r="AA348" s="34">
        <v>3000</v>
      </c>
      <c r="AB348" s="34">
        <v>14000</v>
      </c>
      <c r="AC348" s="34">
        <v>2750</v>
      </c>
      <c r="AD348" s="34">
        <v>700</v>
      </c>
      <c r="AE348" s="34">
        <v>5000</v>
      </c>
      <c r="AF348" s="36">
        <f t="shared" si="125"/>
        <v>4</v>
      </c>
      <c r="AG348" s="40">
        <f t="shared" si="126"/>
        <v>12.200532386867792</v>
      </c>
      <c r="AH348" s="34">
        <v>8000</v>
      </c>
      <c r="AI348" s="122">
        <v>4.5</v>
      </c>
      <c r="AJ348" s="40" t="s">
        <v>26</v>
      </c>
      <c r="AK348" s="37">
        <f t="shared" si="118"/>
        <v>2488.8888888888891</v>
      </c>
    </row>
    <row r="349" spans="1:37">
      <c r="A349" s="80"/>
      <c r="B349" s="126" t="s">
        <v>304</v>
      </c>
      <c r="C349" s="34">
        <v>1800</v>
      </c>
      <c r="D349" s="34">
        <v>1800</v>
      </c>
      <c r="E349" s="34">
        <v>1800</v>
      </c>
      <c r="F349" s="34">
        <v>1800</v>
      </c>
      <c r="G349" s="34">
        <v>2800</v>
      </c>
      <c r="H349" s="34">
        <f t="shared" si="123"/>
        <v>10000</v>
      </c>
      <c r="I349" s="34">
        <v>2500</v>
      </c>
      <c r="J349" s="34">
        <v>12000</v>
      </c>
      <c r="K349" s="34">
        <v>2550</v>
      </c>
      <c r="L349" s="34">
        <v>700</v>
      </c>
      <c r="M349" s="34">
        <v>5000</v>
      </c>
      <c r="N349" s="81">
        <f t="shared" si="119"/>
        <v>3.9215686274509802</v>
      </c>
      <c r="O349" s="35">
        <f t="shared" si="120"/>
        <v>11.419565217391305</v>
      </c>
      <c r="P349" s="34">
        <f t="shared" si="121"/>
        <v>10000</v>
      </c>
      <c r="Q349" s="122">
        <v>7.6</v>
      </c>
      <c r="R349" s="34" t="s">
        <v>25</v>
      </c>
      <c r="S349" s="37">
        <f t="shared" si="122"/>
        <v>460.5263157894737</v>
      </c>
      <c r="T349" s="128"/>
      <c r="U349" s="34">
        <v>2000</v>
      </c>
      <c r="V349" s="34">
        <v>2000</v>
      </c>
      <c r="W349" s="34">
        <v>2000</v>
      </c>
      <c r="X349" s="34">
        <v>2000</v>
      </c>
      <c r="Y349" s="34">
        <v>3000</v>
      </c>
      <c r="Z349" s="39">
        <f t="shared" si="124"/>
        <v>11000</v>
      </c>
      <c r="AA349" s="34">
        <v>3000</v>
      </c>
      <c r="AB349" s="34">
        <v>14000</v>
      </c>
      <c r="AC349" s="34">
        <v>2750</v>
      </c>
      <c r="AD349" s="34">
        <v>700</v>
      </c>
      <c r="AE349" s="34">
        <v>5000</v>
      </c>
      <c r="AF349" s="36">
        <f t="shared" si="125"/>
        <v>4</v>
      </c>
      <c r="AG349" s="40">
        <f t="shared" si="126"/>
        <v>12.200532386867792</v>
      </c>
      <c r="AH349" s="34">
        <v>8000</v>
      </c>
      <c r="AI349" s="122">
        <v>4.5</v>
      </c>
      <c r="AJ349" s="40" t="s">
        <v>26</v>
      </c>
      <c r="AK349" s="37">
        <f t="shared" si="118"/>
        <v>2488.8888888888891</v>
      </c>
    </row>
    <row r="350" spans="1:37">
      <c r="A350" s="80"/>
      <c r="B350" s="126" t="s">
        <v>348</v>
      </c>
      <c r="C350" s="34">
        <v>1700</v>
      </c>
      <c r="D350" s="34">
        <v>1700</v>
      </c>
      <c r="E350" s="34">
        <v>1700</v>
      </c>
      <c r="F350" s="34">
        <v>1700</v>
      </c>
      <c r="G350" s="34">
        <v>3200</v>
      </c>
      <c r="H350" s="34">
        <f t="shared" si="123"/>
        <v>10000</v>
      </c>
      <c r="I350" s="34">
        <v>2500</v>
      </c>
      <c r="J350" s="34">
        <v>12000</v>
      </c>
      <c r="K350" s="34">
        <v>2550</v>
      </c>
      <c r="L350" s="34">
        <v>700</v>
      </c>
      <c r="M350" s="34">
        <v>5000</v>
      </c>
      <c r="N350" s="81">
        <f t="shared" si="119"/>
        <v>3.9215686274509802</v>
      </c>
      <c r="O350" s="35">
        <f t="shared" si="120"/>
        <v>11.419565217391305</v>
      </c>
      <c r="P350" s="34">
        <f t="shared" si="121"/>
        <v>10000</v>
      </c>
      <c r="Q350" s="122">
        <v>7.6</v>
      </c>
      <c r="R350" s="34" t="s">
        <v>25</v>
      </c>
      <c r="S350" s="37">
        <f t="shared" si="122"/>
        <v>460.5263157894737</v>
      </c>
      <c r="T350" s="128"/>
      <c r="U350" s="34">
        <v>1900</v>
      </c>
      <c r="V350" s="34">
        <v>1900</v>
      </c>
      <c r="W350" s="34">
        <v>1900</v>
      </c>
      <c r="X350" s="34">
        <v>1900</v>
      </c>
      <c r="Y350" s="34">
        <v>3400</v>
      </c>
      <c r="Z350" s="39">
        <f t="shared" si="124"/>
        <v>11000</v>
      </c>
      <c r="AA350" s="34">
        <v>3000</v>
      </c>
      <c r="AB350" s="34">
        <v>14000</v>
      </c>
      <c r="AC350" s="34">
        <v>2750</v>
      </c>
      <c r="AD350" s="34">
        <v>700</v>
      </c>
      <c r="AE350" s="34">
        <v>5000</v>
      </c>
      <c r="AF350" s="36">
        <f t="shared" si="125"/>
        <v>4</v>
      </c>
      <c r="AG350" s="40">
        <f t="shared" si="126"/>
        <v>12.200532386867792</v>
      </c>
      <c r="AH350" s="34">
        <v>8000</v>
      </c>
      <c r="AI350" s="122">
        <v>4.5</v>
      </c>
      <c r="AJ350" s="40" t="s">
        <v>26</v>
      </c>
      <c r="AK350" s="37">
        <f t="shared" si="118"/>
        <v>2488.8888888888891</v>
      </c>
    </row>
    <row r="351" spans="1:37">
      <c r="A351" s="80"/>
      <c r="B351" s="126" t="s">
        <v>305</v>
      </c>
      <c r="C351" s="34">
        <v>1700</v>
      </c>
      <c r="D351" s="34">
        <v>1700</v>
      </c>
      <c r="E351" s="34">
        <v>1700</v>
      </c>
      <c r="F351" s="34">
        <v>2450</v>
      </c>
      <c r="G351" s="34">
        <v>2450</v>
      </c>
      <c r="H351" s="34">
        <f t="shared" si="123"/>
        <v>10000</v>
      </c>
      <c r="I351" s="34">
        <v>2500</v>
      </c>
      <c r="J351" s="34">
        <v>12000</v>
      </c>
      <c r="K351" s="34">
        <v>2550</v>
      </c>
      <c r="L351" s="34">
        <v>700</v>
      </c>
      <c r="M351" s="34">
        <v>5000</v>
      </c>
      <c r="N351" s="81">
        <f t="shared" si="119"/>
        <v>3.9215686274509802</v>
      </c>
      <c r="O351" s="35">
        <f t="shared" si="120"/>
        <v>11.419565217391305</v>
      </c>
      <c r="P351" s="34">
        <f t="shared" si="121"/>
        <v>10000</v>
      </c>
      <c r="Q351" s="122">
        <v>7.6</v>
      </c>
      <c r="R351" s="34" t="s">
        <v>25</v>
      </c>
      <c r="S351" s="37">
        <f t="shared" si="122"/>
        <v>460.5263157894737</v>
      </c>
      <c r="T351" s="128"/>
      <c r="U351" s="34">
        <v>1800</v>
      </c>
      <c r="V351" s="34">
        <v>1800</v>
      </c>
      <c r="W351" s="34">
        <v>1800</v>
      </c>
      <c r="X351" s="34">
        <v>2800</v>
      </c>
      <c r="Y351" s="34">
        <v>2800</v>
      </c>
      <c r="Z351" s="39">
        <f t="shared" si="124"/>
        <v>11000</v>
      </c>
      <c r="AA351" s="34">
        <v>3000</v>
      </c>
      <c r="AB351" s="34">
        <v>14000</v>
      </c>
      <c r="AC351" s="34">
        <v>2730</v>
      </c>
      <c r="AD351" s="34">
        <v>700</v>
      </c>
      <c r="AE351" s="34">
        <v>5000</v>
      </c>
      <c r="AF351" s="36">
        <f t="shared" si="125"/>
        <v>4.0293040293040292</v>
      </c>
      <c r="AG351" s="40">
        <f t="shared" si="126"/>
        <v>12.111801242236025</v>
      </c>
      <c r="AH351" s="34">
        <v>8000</v>
      </c>
      <c r="AI351" s="122">
        <v>4.5999999999999996</v>
      </c>
      <c r="AJ351" s="40" t="s">
        <v>25</v>
      </c>
      <c r="AK351" s="37">
        <f t="shared" si="118"/>
        <v>2434.7826086956525</v>
      </c>
    </row>
    <row r="352" spans="1:37"/>
    <row r="353" spans="1:37" ht="15.75">
      <c r="A353" s="49" t="s">
        <v>370</v>
      </c>
      <c r="B353" s="49"/>
      <c r="C353" s="50" t="s">
        <v>380</v>
      </c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</row>
    <row r="354" spans="1:37">
      <c r="A354" s="51" t="s">
        <v>462</v>
      </c>
      <c r="B354" s="52" t="s">
        <v>461</v>
      </c>
      <c r="C354" s="53" t="s">
        <v>3</v>
      </c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5"/>
      <c r="U354" s="51" t="s">
        <v>4</v>
      </c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</row>
    <row r="355" spans="1:37" ht="14.25" customHeight="1">
      <c r="A355" s="51"/>
      <c r="B355" s="52"/>
      <c r="C355" s="1" t="s">
        <v>5</v>
      </c>
      <c r="D355" s="1" t="s">
        <v>6</v>
      </c>
      <c r="E355" s="1" t="s">
        <v>7</v>
      </c>
      <c r="F355" s="1" t="s">
        <v>8</v>
      </c>
      <c r="G355" s="1" t="s">
        <v>47</v>
      </c>
      <c r="H355" s="51" t="s">
        <v>9</v>
      </c>
      <c r="I355" s="51"/>
      <c r="J355" s="51"/>
      <c r="K355" s="51" t="s">
        <v>10</v>
      </c>
      <c r="L355" s="51"/>
      <c r="M355" s="51"/>
      <c r="N355" s="51" t="s">
        <v>13</v>
      </c>
      <c r="O355" s="56" t="s">
        <v>12</v>
      </c>
      <c r="P355" s="58" t="s">
        <v>14</v>
      </c>
      <c r="Q355" s="1" t="s">
        <v>11</v>
      </c>
      <c r="R355" s="51" t="s">
        <v>15</v>
      </c>
      <c r="S355" s="51" t="s">
        <v>16</v>
      </c>
      <c r="T355" s="51"/>
      <c r="U355" s="31" t="s">
        <v>5</v>
      </c>
      <c r="V355" s="32" t="s">
        <v>6</v>
      </c>
      <c r="W355" s="32" t="s">
        <v>7</v>
      </c>
      <c r="X355" s="32" t="s">
        <v>8</v>
      </c>
      <c r="Y355" s="32" t="s">
        <v>47</v>
      </c>
      <c r="Z355" s="59" t="s">
        <v>9</v>
      </c>
      <c r="AA355" s="59"/>
      <c r="AB355" s="59"/>
      <c r="AC355" s="59" t="s">
        <v>10</v>
      </c>
      <c r="AD355" s="59"/>
      <c r="AE355" s="59"/>
      <c r="AF355" s="59" t="s">
        <v>101</v>
      </c>
      <c r="AG355" s="60" t="s">
        <v>12</v>
      </c>
      <c r="AH355" s="60" t="s">
        <v>102</v>
      </c>
      <c r="AI355" s="33" t="s">
        <v>17</v>
      </c>
      <c r="AJ355" s="51" t="s">
        <v>15</v>
      </c>
      <c r="AK355" s="51" t="s">
        <v>103</v>
      </c>
    </row>
    <row r="356" spans="1:37">
      <c r="A356" s="1"/>
      <c r="B356" s="30"/>
      <c r="C356" s="1" t="s">
        <v>18</v>
      </c>
      <c r="D356" s="1" t="s">
        <v>30</v>
      </c>
      <c r="E356" s="1" t="s">
        <v>18</v>
      </c>
      <c r="F356" s="1" t="s">
        <v>18</v>
      </c>
      <c r="G356" s="1" t="s">
        <v>30</v>
      </c>
      <c r="H356" s="1" t="s">
        <v>19</v>
      </c>
      <c r="I356" s="1" t="s">
        <v>20</v>
      </c>
      <c r="J356" s="1" t="s">
        <v>21</v>
      </c>
      <c r="K356" s="1" t="s">
        <v>19</v>
      </c>
      <c r="L356" s="1" t="s">
        <v>20</v>
      </c>
      <c r="M356" s="1" t="s">
        <v>21</v>
      </c>
      <c r="N356" s="51"/>
      <c r="O356" s="57"/>
      <c r="P356" s="58"/>
      <c r="Q356" s="1" t="s">
        <v>23</v>
      </c>
      <c r="R356" s="51"/>
      <c r="S356" s="51"/>
      <c r="T356" s="51"/>
      <c r="U356" s="31" t="s">
        <v>18</v>
      </c>
      <c r="V356" s="32" t="s">
        <v>18</v>
      </c>
      <c r="W356" s="32" t="s">
        <v>18</v>
      </c>
      <c r="X356" s="32" t="s">
        <v>18</v>
      </c>
      <c r="Y356" s="32" t="s">
        <v>30</v>
      </c>
      <c r="Z356" s="1" t="s">
        <v>19</v>
      </c>
      <c r="AA356" s="1" t="s">
        <v>20</v>
      </c>
      <c r="AB356" s="1" t="s">
        <v>21</v>
      </c>
      <c r="AC356" s="1" t="s">
        <v>19</v>
      </c>
      <c r="AD356" s="1" t="s">
        <v>20</v>
      </c>
      <c r="AE356" s="1" t="s">
        <v>21</v>
      </c>
      <c r="AF356" s="59"/>
      <c r="AG356" s="60"/>
      <c r="AH356" s="60"/>
      <c r="AI356" s="33" t="s">
        <v>23</v>
      </c>
      <c r="AJ356" s="51"/>
      <c r="AK356" s="51"/>
    </row>
    <row r="357" spans="1:37">
      <c r="A357" s="47" t="s">
        <v>107</v>
      </c>
      <c r="B357" s="34" t="s">
        <v>313</v>
      </c>
      <c r="C357" s="34">
        <v>2000</v>
      </c>
      <c r="D357" s="34">
        <v>2000</v>
      </c>
      <c r="E357" s="34">
        <v>5000</v>
      </c>
      <c r="F357" s="34"/>
      <c r="G357" s="34"/>
      <c r="H357" s="34">
        <f t="shared" ref="H357:H364" si="127">C357+D357+E357+F357+G357</f>
        <v>9000</v>
      </c>
      <c r="I357" s="34">
        <v>3000</v>
      </c>
      <c r="J357" s="34">
        <f t="shared" ref="J357:J364" si="128">H357*1.05</f>
        <v>9450</v>
      </c>
      <c r="K357" s="34">
        <v>2400</v>
      </c>
      <c r="L357" s="34">
        <f t="shared" ref="L357:L364" si="129">K357*0.23</f>
        <v>552</v>
      </c>
      <c r="M357" s="34">
        <f t="shared" ref="M357:M364" si="130">K357*1.52</f>
        <v>3648</v>
      </c>
      <c r="N357" s="34">
        <f t="shared" ref="N357:N364" si="131">H357</f>
        <v>9000</v>
      </c>
      <c r="O357" s="35">
        <f t="shared" ref="O357:O364" si="132">K357*0.004321</f>
        <v>10.3704</v>
      </c>
      <c r="P357" s="36">
        <v>5.8</v>
      </c>
      <c r="Q357" s="36">
        <f t="shared" ref="Q357:Q364" si="133">H357/K357</f>
        <v>3.75</v>
      </c>
      <c r="R357" s="34" t="s">
        <v>26</v>
      </c>
      <c r="S357" s="37">
        <f t="shared" ref="S357:S417" si="134">N357*350/P357/1000</f>
        <v>543.10344827586198</v>
      </c>
      <c r="T357" s="34"/>
      <c r="U357" s="38">
        <v>2500</v>
      </c>
      <c r="V357" s="39">
        <v>2500</v>
      </c>
      <c r="W357" s="39">
        <v>5500</v>
      </c>
      <c r="X357" s="39"/>
      <c r="Y357" s="39"/>
      <c r="Z357" s="39">
        <f t="shared" ref="Z357:Z364" si="135">U357+V357+W357+X357+Y357</f>
        <v>10500</v>
      </c>
      <c r="AA357" s="39">
        <v>3000</v>
      </c>
      <c r="AB357" s="34">
        <f t="shared" ref="AB357:AB364" si="136">Z357*1.04</f>
        <v>10920</v>
      </c>
      <c r="AC357" s="39">
        <v>2400</v>
      </c>
      <c r="AD357" s="37">
        <f t="shared" ref="AD357:AD364" si="137">AC357*0.172</f>
        <v>412.79999999999995</v>
      </c>
      <c r="AE357" s="34">
        <f t="shared" ref="AE357:AE364" si="138">AC357*1.32</f>
        <v>3168</v>
      </c>
      <c r="AF357" s="34">
        <v>10000</v>
      </c>
      <c r="AG357" s="40">
        <f t="shared" ref="AG357:AG364" si="139">AC357*0.004406</f>
        <v>10.574400000000001</v>
      </c>
      <c r="AH357" s="36">
        <v>3.75</v>
      </c>
      <c r="AI357" s="36">
        <f t="shared" ref="AI357:AI364" si="140">Z357/AC357</f>
        <v>4.375</v>
      </c>
      <c r="AJ357" s="34" t="s">
        <v>104</v>
      </c>
      <c r="AK357" s="37">
        <f t="shared" ref="AK357:AK364" si="141">AF357*1400/AH357/1000</f>
        <v>3733.3333333333335</v>
      </c>
    </row>
    <row r="358" spans="1:37">
      <c r="A358" s="47"/>
      <c r="B358" s="34" t="s">
        <v>352</v>
      </c>
      <c r="C358" s="34">
        <v>2000</v>
      </c>
      <c r="D358" s="34">
        <v>2000</v>
      </c>
      <c r="E358" s="34">
        <v>7000</v>
      </c>
      <c r="F358" s="34"/>
      <c r="G358" s="34"/>
      <c r="H358" s="34">
        <f t="shared" si="127"/>
        <v>11000</v>
      </c>
      <c r="I358" s="34">
        <v>3000</v>
      </c>
      <c r="J358" s="34">
        <f t="shared" si="128"/>
        <v>11550</v>
      </c>
      <c r="K358" s="34">
        <v>2400</v>
      </c>
      <c r="L358" s="34">
        <f t="shared" si="129"/>
        <v>552</v>
      </c>
      <c r="M358" s="34">
        <f t="shared" si="130"/>
        <v>3648</v>
      </c>
      <c r="N358" s="34">
        <f t="shared" si="131"/>
        <v>11000</v>
      </c>
      <c r="O358" s="35">
        <f t="shared" si="132"/>
        <v>10.3704</v>
      </c>
      <c r="P358" s="36">
        <v>5.8</v>
      </c>
      <c r="Q358" s="36">
        <f t="shared" si="133"/>
        <v>4.583333333333333</v>
      </c>
      <c r="R358" s="34" t="s">
        <v>26</v>
      </c>
      <c r="S358" s="37">
        <f t="shared" si="134"/>
        <v>663.79310344827582</v>
      </c>
      <c r="T358" s="34"/>
      <c r="U358" s="38">
        <v>2500</v>
      </c>
      <c r="V358" s="39">
        <v>2500</v>
      </c>
      <c r="W358" s="39">
        <v>7500</v>
      </c>
      <c r="X358" s="39"/>
      <c r="Y358" s="39"/>
      <c r="Z358" s="39">
        <f t="shared" si="135"/>
        <v>12500</v>
      </c>
      <c r="AA358" s="39">
        <v>3000</v>
      </c>
      <c r="AB358" s="34">
        <f t="shared" si="136"/>
        <v>13000</v>
      </c>
      <c r="AC358" s="39">
        <v>2400</v>
      </c>
      <c r="AD358" s="37">
        <f t="shared" si="137"/>
        <v>412.79999999999995</v>
      </c>
      <c r="AE358" s="34">
        <f t="shared" si="138"/>
        <v>3168</v>
      </c>
      <c r="AF358" s="34">
        <v>10000</v>
      </c>
      <c r="AG358" s="40">
        <f t="shared" si="139"/>
        <v>10.574400000000001</v>
      </c>
      <c r="AH358" s="36">
        <v>3.75</v>
      </c>
      <c r="AI358" s="36">
        <f t="shared" si="140"/>
        <v>5.208333333333333</v>
      </c>
      <c r="AJ358" s="34" t="s">
        <v>104</v>
      </c>
      <c r="AK358" s="37">
        <f t="shared" si="141"/>
        <v>3733.3333333333335</v>
      </c>
    </row>
    <row r="359" spans="1:37">
      <c r="A359" s="47"/>
      <c r="B359" s="34" t="s">
        <v>314</v>
      </c>
      <c r="C359" s="34">
        <v>2000</v>
      </c>
      <c r="D359" s="34">
        <v>2600</v>
      </c>
      <c r="E359" s="34">
        <v>5000</v>
      </c>
      <c r="F359" s="34"/>
      <c r="G359" s="34"/>
      <c r="H359" s="34">
        <f t="shared" si="127"/>
        <v>9600</v>
      </c>
      <c r="I359" s="34">
        <v>3000</v>
      </c>
      <c r="J359" s="34">
        <f t="shared" si="128"/>
        <v>10080</v>
      </c>
      <c r="K359" s="34">
        <v>2400</v>
      </c>
      <c r="L359" s="34">
        <f t="shared" si="129"/>
        <v>552</v>
      </c>
      <c r="M359" s="34">
        <f t="shared" si="130"/>
        <v>3648</v>
      </c>
      <c r="N359" s="34">
        <f t="shared" si="131"/>
        <v>9600</v>
      </c>
      <c r="O359" s="35">
        <f t="shared" si="132"/>
        <v>10.3704</v>
      </c>
      <c r="P359" s="36">
        <v>5.8</v>
      </c>
      <c r="Q359" s="36">
        <f t="shared" si="133"/>
        <v>4</v>
      </c>
      <c r="R359" s="34" t="s">
        <v>26</v>
      </c>
      <c r="S359" s="37">
        <f t="shared" si="134"/>
        <v>579.31034482758616</v>
      </c>
      <c r="T359" s="34"/>
      <c r="U359" s="38">
        <v>2500</v>
      </c>
      <c r="V359" s="39">
        <v>3000</v>
      </c>
      <c r="W359" s="39">
        <v>5500</v>
      </c>
      <c r="X359" s="39"/>
      <c r="Y359" s="39"/>
      <c r="Z359" s="39">
        <f t="shared" si="135"/>
        <v>11000</v>
      </c>
      <c r="AA359" s="39">
        <v>3000</v>
      </c>
      <c r="AB359" s="34">
        <f t="shared" si="136"/>
        <v>11440</v>
      </c>
      <c r="AC359" s="39">
        <v>2400</v>
      </c>
      <c r="AD359" s="37">
        <f t="shared" si="137"/>
        <v>412.79999999999995</v>
      </c>
      <c r="AE359" s="34">
        <f t="shared" si="138"/>
        <v>3168</v>
      </c>
      <c r="AF359" s="34">
        <v>10000</v>
      </c>
      <c r="AG359" s="40">
        <f t="shared" si="139"/>
        <v>10.574400000000001</v>
      </c>
      <c r="AH359" s="36">
        <v>3.75</v>
      </c>
      <c r="AI359" s="36">
        <f t="shared" si="140"/>
        <v>4.583333333333333</v>
      </c>
      <c r="AJ359" s="34" t="s">
        <v>104</v>
      </c>
      <c r="AK359" s="37">
        <f t="shared" si="141"/>
        <v>3733.3333333333335</v>
      </c>
    </row>
    <row r="360" spans="1:37">
      <c r="A360" s="47"/>
      <c r="B360" s="34" t="s">
        <v>353</v>
      </c>
      <c r="C360" s="34">
        <v>2000</v>
      </c>
      <c r="D360" s="34">
        <v>2600</v>
      </c>
      <c r="E360" s="34">
        <v>7000</v>
      </c>
      <c r="F360" s="34"/>
      <c r="G360" s="34"/>
      <c r="H360" s="34">
        <f t="shared" si="127"/>
        <v>11600</v>
      </c>
      <c r="I360" s="34">
        <v>3000</v>
      </c>
      <c r="J360" s="34">
        <f t="shared" si="128"/>
        <v>12180</v>
      </c>
      <c r="K360" s="34">
        <v>2400</v>
      </c>
      <c r="L360" s="34">
        <f t="shared" si="129"/>
        <v>552</v>
      </c>
      <c r="M360" s="34">
        <f t="shared" si="130"/>
        <v>3648</v>
      </c>
      <c r="N360" s="34">
        <f t="shared" si="131"/>
        <v>11600</v>
      </c>
      <c r="O360" s="35">
        <f t="shared" si="132"/>
        <v>10.3704</v>
      </c>
      <c r="P360" s="36">
        <v>5.8</v>
      </c>
      <c r="Q360" s="36">
        <f t="shared" si="133"/>
        <v>4.833333333333333</v>
      </c>
      <c r="R360" s="34" t="s">
        <v>26</v>
      </c>
      <c r="S360" s="37">
        <f t="shared" si="134"/>
        <v>700</v>
      </c>
      <c r="T360" s="34"/>
      <c r="U360" s="38">
        <v>2500</v>
      </c>
      <c r="V360" s="39">
        <v>3000</v>
      </c>
      <c r="W360" s="39">
        <v>7500</v>
      </c>
      <c r="X360" s="39"/>
      <c r="Y360" s="39"/>
      <c r="Z360" s="39">
        <f t="shared" si="135"/>
        <v>13000</v>
      </c>
      <c r="AA360" s="39">
        <v>3000</v>
      </c>
      <c r="AB360" s="34">
        <f t="shared" si="136"/>
        <v>13520</v>
      </c>
      <c r="AC360" s="39">
        <v>2400</v>
      </c>
      <c r="AD360" s="37">
        <f t="shared" si="137"/>
        <v>412.79999999999995</v>
      </c>
      <c r="AE360" s="34">
        <f t="shared" si="138"/>
        <v>3168</v>
      </c>
      <c r="AF360" s="34">
        <v>10000</v>
      </c>
      <c r="AG360" s="40">
        <f t="shared" si="139"/>
        <v>10.574400000000001</v>
      </c>
      <c r="AH360" s="36">
        <v>3.75</v>
      </c>
      <c r="AI360" s="36">
        <f t="shared" si="140"/>
        <v>5.416666666666667</v>
      </c>
      <c r="AJ360" s="34" t="s">
        <v>104</v>
      </c>
      <c r="AK360" s="37">
        <f t="shared" si="141"/>
        <v>3733.3333333333335</v>
      </c>
    </row>
    <row r="361" spans="1:37">
      <c r="A361" s="47"/>
      <c r="B361" s="34" t="s">
        <v>315</v>
      </c>
      <c r="C361" s="34">
        <v>2000</v>
      </c>
      <c r="D361" s="34">
        <v>3500</v>
      </c>
      <c r="E361" s="34">
        <v>5000</v>
      </c>
      <c r="F361" s="34"/>
      <c r="G361" s="34"/>
      <c r="H361" s="34">
        <f t="shared" si="127"/>
        <v>10500</v>
      </c>
      <c r="I361" s="34">
        <v>3000</v>
      </c>
      <c r="J361" s="34">
        <f t="shared" si="128"/>
        <v>11025</v>
      </c>
      <c r="K361" s="34">
        <v>2400</v>
      </c>
      <c r="L361" s="34">
        <f t="shared" si="129"/>
        <v>552</v>
      </c>
      <c r="M361" s="34">
        <f t="shared" si="130"/>
        <v>3648</v>
      </c>
      <c r="N361" s="34">
        <f t="shared" si="131"/>
        <v>10500</v>
      </c>
      <c r="O361" s="35">
        <f t="shared" si="132"/>
        <v>10.3704</v>
      </c>
      <c r="P361" s="36">
        <v>5.8</v>
      </c>
      <c r="Q361" s="36">
        <f t="shared" si="133"/>
        <v>4.375</v>
      </c>
      <c r="R361" s="34" t="s">
        <v>26</v>
      </c>
      <c r="S361" s="37">
        <f t="shared" si="134"/>
        <v>633.62068965517244</v>
      </c>
      <c r="T361" s="34"/>
      <c r="U361" s="38">
        <v>2500</v>
      </c>
      <c r="V361" s="39">
        <v>4000</v>
      </c>
      <c r="W361" s="39">
        <v>5500</v>
      </c>
      <c r="X361" s="39"/>
      <c r="Y361" s="39"/>
      <c r="Z361" s="39">
        <f t="shared" si="135"/>
        <v>12000</v>
      </c>
      <c r="AA361" s="39">
        <v>3000</v>
      </c>
      <c r="AB361" s="34">
        <f t="shared" si="136"/>
        <v>12480</v>
      </c>
      <c r="AC361" s="39">
        <v>2400</v>
      </c>
      <c r="AD361" s="37">
        <f t="shared" si="137"/>
        <v>412.79999999999995</v>
      </c>
      <c r="AE361" s="34">
        <f t="shared" si="138"/>
        <v>3168</v>
      </c>
      <c r="AF361" s="34">
        <v>10000</v>
      </c>
      <c r="AG361" s="40">
        <f t="shared" si="139"/>
        <v>10.574400000000001</v>
      </c>
      <c r="AH361" s="36">
        <v>3.75</v>
      </c>
      <c r="AI361" s="36">
        <f t="shared" si="140"/>
        <v>5</v>
      </c>
      <c r="AJ361" s="34" t="s">
        <v>104</v>
      </c>
      <c r="AK361" s="37">
        <f t="shared" si="141"/>
        <v>3733.3333333333335</v>
      </c>
    </row>
    <row r="362" spans="1:37">
      <c r="A362" s="47"/>
      <c r="B362" s="34" t="s">
        <v>354</v>
      </c>
      <c r="C362" s="34">
        <v>2000</v>
      </c>
      <c r="D362" s="34">
        <v>3500</v>
      </c>
      <c r="E362" s="34">
        <v>7000</v>
      </c>
      <c r="F362" s="34"/>
      <c r="G362" s="34"/>
      <c r="H362" s="34">
        <f t="shared" si="127"/>
        <v>12500</v>
      </c>
      <c r="I362" s="34">
        <v>3000</v>
      </c>
      <c r="J362" s="34">
        <f t="shared" si="128"/>
        <v>13125</v>
      </c>
      <c r="K362" s="34">
        <v>2400</v>
      </c>
      <c r="L362" s="34">
        <f t="shared" si="129"/>
        <v>552</v>
      </c>
      <c r="M362" s="34">
        <f t="shared" si="130"/>
        <v>3648</v>
      </c>
      <c r="N362" s="34">
        <f t="shared" si="131"/>
        <v>12500</v>
      </c>
      <c r="O362" s="35">
        <f t="shared" si="132"/>
        <v>10.3704</v>
      </c>
      <c r="P362" s="36">
        <v>5.8</v>
      </c>
      <c r="Q362" s="36">
        <f t="shared" si="133"/>
        <v>5.208333333333333</v>
      </c>
      <c r="R362" s="34" t="s">
        <v>26</v>
      </c>
      <c r="S362" s="37">
        <f t="shared" si="134"/>
        <v>754.31034482758616</v>
      </c>
      <c r="T362" s="34"/>
      <c r="U362" s="38">
        <v>2500</v>
      </c>
      <c r="V362" s="39">
        <v>4000</v>
      </c>
      <c r="W362" s="39">
        <v>7000</v>
      </c>
      <c r="X362" s="39"/>
      <c r="Y362" s="39"/>
      <c r="Z362" s="39">
        <f t="shared" si="135"/>
        <v>13500</v>
      </c>
      <c r="AA362" s="39">
        <v>3000</v>
      </c>
      <c r="AB362" s="34">
        <f t="shared" si="136"/>
        <v>14040</v>
      </c>
      <c r="AC362" s="39">
        <v>2400</v>
      </c>
      <c r="AD362" s="37">
        <f t="shared" si="137"/>
        <v>412.79999999999995</v>
      </c>
      <c r="AE362" s="34">
        <f t="shared" si="138"/>
        <v>3168</v>
      </c>
      <c r="AF362" s="34">
        <v>10000</v>
      </c>
      <c r="AG362" s="40">
        <f t="shared" si="139"/>
        <v>10.574400000000001</v>
      </c>
      <c r="AH362" s="36">
        <v>3.75</v>
      </c>
      <c r="AI362" s="36">
        <f t="shared" si="140"/>
        <v>5.625</v>
      </c>
      <c r="AJ362" s="34" t="s">
        <v>104</v>
      </c>
      <c r="AK362" s="37">
        <f t="shared" si="141"/>
        <v>3733.3333333333335</v>
      </c>
    </row>
    <row r="363" spans="1:37">
      <c r="A363" s="47"/>
      <c r="B363" s="34" t="s">
        <v>327</v>
      </c>
      <c r="C363" s="34">
        <v>2000</v>
      </c>
      <c r="D363" s="34">
        <v>5000</v>
      </c>
      <c r="E363" s="34">
        <v>5000</v>
      </c>
      <c r="F363" s="34"/>
      <c r="G363" s="34"/>
      <c r="H363" s="34">
        <f t="shared" si="127"/>
        <v>12000</v>
      </c>
      <c r="I363" s="34">
        <v>3000</v>
      </c>
      <c r="J363" s="34">
        <f t="shared" si="128"/>
        <v>12600</v>
      </c>
      <c r="K363" s="34">
        <v>2400</v>
      </c>
      <c r="L363" s="34">
        <f t="shared" si="129"/>
        <v>552</v>
      </c>
      <c r="M363" s="34">
        <f t="shared" si="130"/>
        <v>3648</v>
      </c>
      <c r="N363" s="34">
        <f t="shared" si="131"/>
        <v>12000</v>
      </c>
      <c r="O363" s="35">
        <f t="shared" si="132"/>
        <v>10.3704</v>
      </c>
      <c r="P363" s="36">
        <v>5.8</v>
      </c>
      <c r="Q363" s="36">
        <f t="shared" si="133"/>
        <v>5</v>
      </c>
      <c r="R363" s="34" t="s">
        <v>110</v>
      </c>
      <c r="S363" s="37">
        <f t="shared" si="134"/>
        <v>724.13793103448279</v>
      </c>
      <c r="T363" s="41"/>
      <c r="U363" s="38">
        <v>2500</v>
      </c>
      <c r="V363" s="39">
        <v>5500</v>
      </c>
      <c r="W363" s="39">
        <v>5500</v>
      </c>
      <c r="X363" s="39"/>
      <c r="Y363" s="39"/>
      <c r="Z363" s="39">
        <f t="shared" si="135"/>
        <v>13500</v>
      </c>
      <c r="AA363" s="39">
        <v>3000</v>
      </c>
      <c r="AB363" s="34">
        <f t="shared" si="136"/>
        <v>14040</v>
      </c>
      <c r="AC363" s="39">
        <v>2400</v>
      </c>
      <c r="AD363" s="37">
        <f t="shared" si="137"/>
        <v>412.79999999999995</v>
      </c>
      <c r="AE363" s="34">
        <f t="shared" si="138"/>
        <v>3168</v>
      </c>
      <c r="AF363" s="34">
        <v>10000</v>
      </c>
      <c r="AG363" s="40">
        <f t="shared" si="139"/>
        <v>10.574400000000001</v>
      </c>
      <c r="AH363" s="36">
        <v>3.75</v>
      </c>
      <c r="AI363" s="36">
        <f t="shared" si="140"/>
        <v>5.625</v>
      </c>
      <c r="AJ363" s="34" t="s">
        <v>110</v>
      </c>
      <c r="AK363" s="37">
        <f t="shared" si="141"/>
        <v>3733.3333333333335</v>
      </c>
    </row>
    <row r="364" spans="1:37">
      <c r="A364" s="47"/>
      <c r="B364" s="34" t="s">
        <v>358</v>
      </c>
      <c r="C364" s="34">
        <v>1800</v>
      </c>
      <c r="D364" s="34">
        <v>4500</v>
      </c>
      <c r="E364" s="34">
        <v>6200</v>
      </c>
      <c r="F364" s="34"/>
      <c r="G364" s="34"/>
      <c r="H364" s="34">
        <f t="shared" si="127"/>
        <v>12500</v>
      </c>
      <c r="I364" s="34">
        <v>3000</v>
      </c>
      <c r="J364" s="34">
        <f t="shared" si="128"/>
        <v>13125</v>
      </c>
      <c r="K364" s="34">
        <v>2400</v>
      </c>
      <c r="L364" s="34">
        <f t="shared" si="129"/>
        <v>552</v>
      </c>
      <c r="M364" s="34">
        <f t="shared" si="130"/>
        <v>3648</v>
      </c>
      <c r="N364" s="34">
        <f t="shared" si="131"/>
        <v>12500</v>
      </c>
      <c r="O364" s="35">
        <f t="shared" si="132"/>
        <v>10.3704</v>
      </c>
      <c r="P364" s="36">
        <v>5.8</v>
      </c>
      <c r="Q364" s="36">
        <f t="shared" si="133"/>
        <v>5.208333333333333</v>
      </c>
      <c r="R364" s="34" t="s">
        <v>110</v>
      </c>
      <c r="S364" s="37">
        <f t="shared" si="134"/>
        <v>754.31034482758616</v>
      </c>
      <c r="T364" s="41"/>
      <c r="U364" s="38">
        <v>2500</v>
      </c>
      <c r="V364" s="39">
        <v>4500</v>
      </c>
      <c r="W364" s="39">
        <v>6500</v>
      </c>
      <c r="X364" s="39"/>
      <c r="Y364" s="39"/>
      <c r="Z364" s="39">
        <f t="shared" si="135"/>
        <v>13500</v>
      </c>
      <c r="AA364" s="39">
        <v>3000</v>
      </c>
      <c r="AB364" s="34">
        <f t="shared" si="136"/>
        <v>14040</v>
      </c>
      <c r="AC364" s="39">
        <v>2400</v>
      </c>
      <c r="AD364" s="37">
        <f t="shared" si="137"/>
        <v>412.79999999999995</v>
      </c>
      <c r="AE364" s="34">
        <f t="shared" si="138"/>
        <v>3168</v>
      </c>
      <c r="AF364" s="34">
        <v>10000</v>
      </c>
      <c r="AG364" s="40">
        <f t="shared" si="139"/>
        <v>10.574400000000001</v>
      </c>
      <c r="AH364" s="36">
        <v>3.75</v>
      </c>
      <c r="AI364" s="36">
        <f t="shared" si="140"/>
        <v>5.625</v>
      </c>
      <c r="AJ364" s="34" t="s">
        <v>110</v>
      </c>
      <c r="AK364" s="37">
        <f t="shared" si="141"/>
        <v>3733.3333333333335</v>
      </c>
    </row>
    <row r="365" spans="1:37">
      <c r="A365" s="47"/>
      <c r="B365" s="34" t="s">
        <v>318</v>
      </c>
      <c r="C365" s="34">
        <v>2600</v>
      </c>
      <c r="D365" s="34">
        <v>2600</v>
      </c>
      <c r="E365" s="34">
        <v>5200</v>
      </c>
      <c r="F365" s="34"/>
      <c r="G365" s="34"/>
      <c r="H365" s="34">
        <f>C365+D365+E365+F365+G365</f>
        <v>10400</v>
      </c>
      <c r="I365" s="34">
        <v>3400</v>
      </c>
      <c r="J365" s="34">
        <f>H365*1.05</f>
        <v>10920</v>
      </c>
      <c r="K365" s="34">
        <v>2400</v>
      </c>
      <c r="L365" s="34">
        <f>K365*0.23</f>
        <v>552</v>
      </c>
      <c r="M365" s="34">
        <f>K365*1.52</f>
        <v>3648</v>
      </c>
      <c r="N365" s="34">
        <f>H365</f>
        <v>10400</v>
      </c>
      <c r="O365" s="35">
        <f>K365*0.004321</f>
        <v>10.3704</v>
      </c>
      <c r="P365" s="36">
        <v>5.8</v>
      </c>
      <c r="Q365" s="36">
        <f>H365/K365</f>
        <v>4.333333333333333</v>
      </c>
      <c r="R365" s="34" t="s">
        <v>26</v>
      </c>
      <c r="S365" s="37">
        <f t="shared" si="134"/>
        <v>627.58620689655174</v>
      </c>
      <c r="T365" s="34"/>
      <c r="U365" s="38">
        <v>3000</v>
      </c>
      <c r="V365" s="39">
        <v>3000</v>
      </c>
      <c r="W365" s="39">
        <v>5500</v>
      </c>
      <c r="X365" s="39"/>
      <c r="Y365" s="39"/>
      <c r="Z365" s="39">
        <f>U365+V365+W365+X365+Y365</f>
        <v>11500</v>
      </c>
      <c r="AA365" s="39">
        <v>3000</v>
      </c>
      <c r="AB365" s="34">
        <f>Z365*1.04</f>
        <v>11960</v>
      </c>
      <c r="AC365" s="39">
        <v>2400</v>
      </c>
      <c r="AD365" s="37">
        <f>AC365*0.172</f>
        <v>412.79999999999995</v>
      </c>
      <c r="AE365" s="34">
        <f>AC365*1.32</f>
        <v>3168</v>
      </c>
      <c r="AF365" s="34">
        <v>10000</v>
      </c>
      <c r="AG365" s="40">
        <f>AC365*0.004406</f>
        <v>10.574400000000001</v>
      </c>
      <c r="AH365" s="36">
        <v>3.75</v>
      </c>
      <c r="AI365" s="36">
        <f>Z365/AC365</f>
        <v>4.791666666666667</v>
      </c>
      <c r="AJ365" s="34" t="s">
        <v>104</v>
      </c>
      <c r="AK365" s="37">
        <f>AF365*1400/AH365/1000</f>
        <v>3733.3333333333335</v>
      </c>
    </row>
    <row r="366" spans="1:37">
      <c r="A366" s="47"/>
      <c r="B366" s="34" t="s">
        <v>355</v>
      </c>
      <c r="C366" s="34">
        <v>2600</v>
      </c>
      <c r="D366" s="34">
        <v>2600</v>
      </c>
      <c r="E366" s="34">
        <v>7000</v>
      </c>
      <c r="F366" s="34"/>
      <c r="G366" s="34"/>
      <c r="H366" s="34">
        <f>C366+D366+E366+F366+G366</f>
        <v>12200</v>
      </c>
      <c r="I366" s="34">
        <v>3400</v>
      </c>
      <c r="J366" s="34">
        <f>H366*1.05</f>
        <v>12810</v>
      </c>
      <c r="K366" s="34">
        <v>2500</v>
      </c>
      <c r="L366" s="34">
        <f>K366*0.23</f>
        <v>575</v>
      </c>
      <c r="M366" s="34">
        <f>K366*1.52</f>
        <v>3800</v>
      </c>
      <c r="N366" s="34">
        <f t="shared" ref="N366:N417" si="142">H366</f>
        <v>12200</v>
      </c>
      <c r="O366" s="35">
        <f>K366*0.004321</f>
        <v>10.8025</v>
      </c>
      <c r="P366" s="36">
        <v>5.8</v>
      </c>
      <c r="Q366" s="36">
        <f>H366/K366</f>
        <v>4.88</v>
      </c>
      <c r="R366" s="34" t="s">
        <v>110</v>
      </c>
      <c r="S366" s="37">
        <f t="shared" si="134"/>
        <v>736.20689655172418</v>
      </c>
      <c r="T366" s="41"/>
      <c r="U366" s="38">
        <v>3000</v>
      </c>
      <c r="V366" s="39">
        <v>3000</v>
      </c>
      <c r="W366" s="39">
        <v>7500</v>
      </c>
      <c r="X366" s="39"/>
      <c r="Y366" s="39"/>
      <c r="Z366" s="39">
        <f>U366+V366+W366+X366+Y366</f>
        <v>13500</v>
      </c>
      <c r="AA366" s="39">
        <v>3000</v>
      </c>
      <c r="AB366" s="34">
        <f>Z366*1.04</f>
        <v>14040</v>
      </c>
      <c r="AC366" s="39">
        <v>2500</v>
      </c>
      <c r="AD366" s="37">
        <f>AC366*0.172</f>
        <v>429.99999999999994</v>
      </c>
      <c r="AE366" s="34">
        <f>AC366*1.32</f>
        <v>3300</v>
      </c>
      <c r="AF366" s="34">
        <v>10000</v>
      </c>
      <c r="AG366" s="40">
        <f>AC366*0.004406</f>
        <v>11.015000000000001</v>
      </c>
      <c r="AH366" s="36">
        <v>3.75</v>
      </c>
      <c r="AI366" s="36">
        <f>Z366/AC366</f>
        <v>5.4</v>
      </c>
      <c r="AJ366" s="34" t="s">
        <v>110</v>
      </c>
      <c r="AK366" s="37">
        <f>AF366*1400/AH366/1000</f>
        <v>3733.3333333333335</v>
      </c>
    </row>
    <row r="367" spans="1:37">
      <c r="A367" s="47"/>
      <c r="B367" s="34" t="s">
        <v>277</v>
      </c>
      <c r="C367" s="34">
        <v>2600</v>
      </c>
      <c r="D367" s="34">
        <v>3500</v>
      </c>
      <c r="E367" s="34">
        <v>3500</v>
      </c>
      <c r="F367" s="34"/>
      <c r="G367" s="34"/>
      <c r="H367" s="34">
        <f>C367+D367+E367+F367+G367</f>
        <v>9600</v>
      </c>
      <c r="I367" s="34">
        <v>3400</v>
      </c>
      <c r="J367" s="34">
        <f>H367*1.05</f>
        <v>10080</v>
      </c>
      <c r="K367" s="34">
        <v>2500</v>
      </c>
      <c r="L367" s="34">
        <f>K367*0.23</f>
        <v>575</v>
      </c>
      <c r="M367" s="34">
        <f>K367*1.52</f>
        <v>3800</v>
      </c>
      <c r="N367" s="34">
        <f t="shared" si="142"/>
        <v>9600</v>
      </c>
      <c r="O367" s="35">
        <f t="shared" ref="O367:O398" si="143">K367*0.004321</f>
        <v>10.8025</v>
      </c>
      <c r="P367" s="36">
        <v>5.8</v>
      </c>
      <c r="Q367" s="36">
        <f t="shared" ref="Q367:Q398" si="144">H367/K367</f>
        <v>3.84</v>
      </c>
      <c r="R367" s="34" t="s">
        <v>26</v>
      </c>
      <c r="S367" s="37">
        <f t="shared" si="134"/>
        <v>579.31034482758616</v>
      </c>
      <c r="T367" s="34"/>
      <c r="U367" s="38">
        <v>3000</v>
      </c>
      <c r="V367" s="39">
        <v>4000</v>
      </c>
      <c r="W367" s="39">
        <v>4000</v>
      </c>
      <c r="X367" s="39"/>
      <c r="Y367" s="39"/>
      <c r="Z367" s="39">
        <f>U367+V367+W367+X367+Y367</f>
        <v>11000</v>
      </c>
      <c r="AA367" s="39">
        <v>3000</v>
      </c>
      <c r="AB367" s="34">
        <f t="shared" ref="AB367:AB398" si="145">Z367*1.04</f>
        <v>11440</v>
      </c>
      <c r="AC367" s="39">
        <v>2500</v>
      </c>
      <c r="AD367" s="37">
        <f t="shared" ref="AD367:AD398" si="146">AC367*0.172</f>
        <v>429.99999999999994</v>
      </c>
      <c r="AE367" s="34">
        <f t="shared" ref="AE367:AE398" si="147">AC367*1.32</f>
        <v>3300</v>
      </c>
      <c r="AF367" s="34">
        <v>10000</v>
      </c>
      <c r="AG367" s="40">
        <f t="shared" ref="AG367:AG398" si="148">AC367*0.004406</f>
        <v>11.015000000000001</v>
      </c>
      <c r="AH367" s="36">
        <v>3.75</v>
      </c>
      <c r="AI367" s="36">
        <f t="shared" ref="AI367:AI398" si="149">Z367/AC367</f>
        <v>4.4000000000000004</v>
      </c>
      <c r="AJ367" s="34" t="s">
        <v>104</v>
      </c>
      <c r="AK367" s="37">
        <f t="shared" ref="AK367:AK398" si="150">AF367*1400/AH367/1000</f>
        <v>3733.3333333333335</v>
      </c>
    </row>
    <row r="368" spans="1:37">
      <c r="A368" s="47"/>
      <c r="B368" s="34" t="s">
        <v>321</v>
      </c>
      <c r="C368" s="34">
        <v>2600</v>
      </c>
      <c r="D368" s="34">
        <v>3500</v>
      </c>
      <c r="E368" s="34">
        <v>5200</v>
      </c>
      <c r="F368" s="34"/>
      <c r="G368" s="34"/>
      <c r="H368" s="34">
        <f>C368+D368+E368+F368+G368</f>
        <v>11300</v>
      </c>
      <c r="I368" s="34">
        <v>3400</v>
      </c>
      <c r="J368" s="34">
        <f>H368*1.05</f>
        <v>11865</v>
      </c>
      <c r="K368" s="34">
        <v>2500</v>
      </c>
      <c r="L368" s="34">
        <f>K368*0.23</f>
        <v>575</v>
      </c>
      <c r="M368" s="34">
        <f>K368*1.52</f>
        <v>3800</v>
      </c>
      <c r="N368" s="34">
        <f t="shared" si="142"/>
        <v>11300</v>
      </c>
      <c r="O368" s="35">
        <f t="shared" si="143"/>
        <v>10.8025</v>
      </c>
      <c r="P368" s="36">
        <v>5.8</v>
      </c>
      <c r="Q368" s="36">
        <f t="shared" si="144"/>
        <v>4.5199999999999996</v>
      </c>
      <c r="R368" s="34" t="s">
        <v>26</v>
      </c>
      <c r="S368" s="37">
        <f t="shared" si="134"/>
        <v>681.89655172413802</v>
      </c>
      <c r="T368" s="34"/>
      <c r="U368" s="38">
        <v>3000</v>
      </c>
      <c r="V368" s="39">
        <v>4000</v>
      </c>
      <c r="W368" s="39">
        <v>5500</v>
      </c>
      <c r="X368" s="39"/>
      <c r="Y368" s="39"/>
      <c r="Z368" s="39">
        <f>U368+V368+W368+X368+Y368</f>
        <v>12500</v>
      </c>
      <c r="AA368" s="39">
        <v>3000</v>
      </c>
      <c r="AB368" s="34">
        <f t="shared" si="145"/>
        <v>13000</v>
      </c>
      <c r="AC368" s="39">
        <v>2500</v>
      </c>
      <c r="AD368" s="37">
        <f t="shared" si="146"/>
        <v>429.99999999999994</v>
      </c>
      <c r="AE368" s="34">
        <f t="shared" si="147"/>
        <v>3300</v>
      </c>
      <c r="AF368" s="34">
        <v>10000</v>
      </c>
      <c r="AG368" s="40">
        <f t="shared" si="148"/>
        <v>11.015000000000001</v>
      </c>
      <c r="AH368" s="36">
        <v>3.75</v>
      </c>
      <c r="AI368" s="36">
        <f t="shared" si="149"/>
        <v>5</v>
      </c>
      <c r="AJ368" s="34" t="s">
        <v>104</v>
      </c>
      <c r="AK368" s="37">
        <f t="shared" si="150"/>
        <v>3733.3333333333335</v>
      </c>
    </row>
    <row r="369" spans="1:37">
      <c r="A369" s="47"/>
      <c r="B369" s="34" t="s">
        <v>373</v>
      </c>
      <c r="C369" s="34">
        <v>2500</v>
      </c>
      <c r="D369" s="34">
        <v>3500</v>
      </c>
      <c r="E369" s="34">
        <v>6500</v>
      </c>
      <c r="F369" s="34"/>
      <c r="G369" s="34"/>
      <c r="H369" s="34">
        <f>C369+D369+E369+F369+G369</f>
        <v>12500</v>
      </c>
      <c r="I369" s="34">
        <v>3400</v>
      </c>
      <c r="J369" s="34">
        <f>H369*1.05</f>
        <v>13125</v>
      </c>
      <c r="K369" s="34">
        <v>2500</v>
      </c>
      <c r="L369" s="34">
        <f>K369*0.23</f>
        <v>575</v>
      </c>
      <c r="M369" s="34">
        <f>K369*1.52</f>
        <v>3800</v>
      </c>
      <c r="N369" s="34">
        <f t="shared" si="142"/>
        <v>12500</v>
      </c>
      <c r="O369" s="35">
        <f t="shared" si="143"/>
        <v>10.8025</v>
      </c>
      <c r="P369" s="36">
        <v>5.8</v>
      </c>
      <c r="Q369" s="36">
        <f t="shared" si="144"/>
        <v>5</v>
      </c>
      <c r="R369" s="34" t="s">
        <v>110</v>
      </c>
      <c r="S369" s="37">
        <f t="shared" si="134"/>
        <v>754.31034482758616</v>
      </c>
      <c r="T369" s="41"/>
      <c r="U369" s="38">
        <v>3000</v>
      </c>
      <c r="V369" s="39">
        <v>3500</v>
      </c>
      <c r="W369" s="39">
        <v>7000</v>
      </c>
      <c r="X369" s="39"/>
      <c r="Y369" s="39"/>
      <c r="Z369" s="39">
        <f>U369+V369+W369+X369+Y369</f>
        <v>13500</v>
      </c>
      <c r="AA369" s="39">
        <v>3000</v>
      </c>
      <c r="AB369" s="34">
        <f t="shared" si="145"/>
        <v>14040</v>
      </c>
      <c r="AC369" s="39">
        <v>2500</v>
      </c>
      <c r="AD369" s="37">
        <f t="shared" si="146"/>
        <v>429.99999999999994</v>
      </c>
      <c r="AE369" s="34">
        <f t="shared" si="147"/>
        <v>3300</v>
      </c>
      <c r="AF369" s="34">
        <v>10000</v>
      </c>
      <c r="AG369" s="40">
        <f t="shared" si="148"/>
        <v>11.015000000000001</v>
      </c>
      <c r="AH369" s="36">
        <v>3.76</v>
      </c>
      <c r="AI369" s="36">
        <f t="shared" si="149"/>
        <v>5.4</v>
      </c>
      <c r="AJ369" s="34" t="s">
        <v>110</v>
      </c>
      <c r="AK369" s="37">
        <f t="shared" si="150"/>
        <v>3723.4042553191493</v>
      </c>
    </row>
    <row r="370" spans="1:37">
      <c r="A370" s="47"/>
      <c r="B370" s="34" t="s">
        <v>372</v>
      </c>
      <c r="C370" s="34">
        <v>2600</v>
      </c>
      <c r="D370" s="34">
        <v>4900</v>
      </c>
      <c r="E370" s="34">
        <v>5000</v>
      </c>
      <c r="F370" s="34"/>
      <c r="G370" s="34"/>
      <c r="H370" s="34">
        <f t="shared" ref="H370:H398" si="151">C370+D370+E370+F370+G370</f>
        <v>12500</v>
      </c>
      <c r="I370" s="34">
        <v>3400</v>
      </c>
      <c r="J370" s="34">
        <f t="shared" ref="J370:J398" si="152">H370*1.05</f>
        <v>13125</v>
      </c>
      <c r="K370" s="34">
        <v>2500</v>
      </c>
      <c r="L370" s="34">
        <f t="shared" ref="L370:L398" si="153">K370*0.23</f>
        <v>575</v>
      </c>
      <c r="M370" s="34">
        <f t="shared" ref="M370:M398" si="154">K370*1.52</f>
        <v>3800</v>
      </c>
      <c r="N370" s="34">
        <f t="shared" si="142"/>
        <v>12500</v>
      </c>
      <c r="O370" s="35">
        <f t="shared" si="143"/>
        <v>10.8025</v>
      </c>
      <c r="P370" s="36">
        <v>6.05</v>
      </c>
      <c r="Q370" s="36">
        <f t="shared" si="144"/>
        <v>5</v>
      </c>
      <c r="R370" s="34" t="s">
        <v>110</v>
      </c>
      <c r="S370" s="37">
        <f t="shared" si="134"/>
        <v>723.14049586776866</v>
      </c>
      <c r="T370" s="41"/>
      <c r="U370" s="38">
        <v>3000</v>
      </c>
      <c r="V370" s="39">
        <v>5250</v>
      </c>
      <c r="W370" s="39">
        <v>5250</v>
      </c>
      <c r="X370" s="39"/>
      <c r="Y370" s="39"/>
      <c r="Z370" s="39">
        <f t="shared" ref="Z370:Z398" si="155">U370+V370+W370+X370+Y370</f>
        <v>13500</v>
      </c>
      <c r="AA370" s="39">
        <v>3000</v>
      </c>
      <c r="AB370" s="34">
        <f t="shared" si="145"/>
        <v>14040</v>
      </c>
      <c r="AC370" s="39">
        <v>2500</v>
      </c>
      <c r="AD370" s="37">
        <f t="shared" si="146"/>
        <v>429.99999999999994</v>
      </c>
      <c r="AE370" s="34">
        <f t="shared" si="147"/>
        <v>3300</v>
      </c>
      <c r="AF370" s="34">
        <v>10000</v>
      </c>
      <c r="AG370" s="40">
        <f t="shared" si="148"/>
        <v>11.015000000000001</v>
      </c>
      <c r="AH370" s="36">
        <v>3.78</v>
      </c>
      <c r="AI370" s="36">
        <f t="shared" si="149"/>
        <v>5.4</v>
      </c>
      <c r="AJ370" s="34" t="s">
        <v>110</v>
      </c>
      <c r="AK370" s="37">
        <f t="shared" si="150"/>
        <v>3703.7037037037039</v>
      </c>
    </row>
    <row r="371" spans="1:37">
      <c r="A371" s="47"/>
      <c r="B371" s="34" t="s">
        <v>374</v>
      </c>
      <c r="C371" s="34">
        <v>2300</v>
      </c>
      <c r="D371" s="34">
        <v>4200</v>
      </c>
      <c r="E371" s="34">
        <v>6000</v>
      </c>
      <c r="F371" s="34"/>
      <c r="G371" s="34"/>
      <c r="H371" s="34">
        <f t="shared" si="151"/>
        <v>12500</v>
      </c>
      <c r="I371" s="34">
        <v>3400</v>
      </c>
      <c r="J371" s="34">
        <f t="shared" si="152"/>
        <v>13125</v>
      </c>
      <c r="K371" s="34">
        <v>2500</v>
      </c>
      <c r="L371" s="34">
        <f t="shared" si="153"/>
        <v>575</v>
      </c>
      <c r="M371" s="34">
        <f t="shared" si="154"/>
        <v>3800</v>
      </c>
      <c r="N371" s="34">
        <f t="shared" si="142"/>
        <v>12500</v>
      </c>
      <c r="O371" s="35">
        <f t="shared" si="143"/>
        <v>10.8025</v>
      </c>
      <c r="P371" s="36">
        <v>6.52</v>
      </c>
      <c r="Q371" s="36">
        <f t="shared" si="144"/>
        <v>5</v>
      </c>
      <c r="R371" s="34" t="s">
        <v>110</v>
      </c>
      <c r="S371" s="37">
        <f t="shared" si="134"/>
        <v>671.01226993865032</v>
      </c>
      <c r="T371" s="41"/>
      <c r="U371" s="38">
        <v>2500</v>
      </c>
      <c r="V371" s="39">
        <v>4500</v>
      </c>
      <c r="W371" s="39">
        <v>6500</v>
      </c>
      <c r="X371" s="39"/>
      <c r="Y371" s="39"/>
      <c r="Z371" s="39">
        <f t="shared" si="155"/>
        <v>13500</v>
      </c>
      <c r="AA371" s="39">
        <v>3000</v>
      </c>
      <c r="AB371" s="34">
        <f t="shared" si="145"/>
        <v>14040</v>
      </c>
      <c r="AC371" s="39">
        <v>2500</v>
      </c>
      <c r="AD371" s="37">
        <f t="shared" si="146"/>
        <v>429.99999999999994</v>
      </c>
      <c r="AE371" s="34">
        <f t="shared" si="147"/>
        <v>3300</v>
      </c>
      <c r="AF371" s="34">
        <v>10000</v>
      </c>
      <c r="AG371" s="40">
        <f t="shared" si="148"/>
        <v>11.015000000000001</v>
      </c>
      <c r="AH371" s="36">
        <v>3.81</v>
      </c>
      <c r="AI371" s="36">
        <f t="shared" si="149"/>
        <v>5.4</v>
      </c>
      <c r="AJ371" s="34" t="s">
        <v>110</v>
      </c>
      <c r="AK371" s="37">
        <f t="shared" si="150"/>
        <v>3674.540682414698</v>
      </c>
    </row>
    <row r="372" spans="1:37">
      <c r="A372" s="47"/>
      <c r="B372" s="34" t="s">
        <v>278</v>
      </c>
      <c r="C372" s="34">
        <v>3500</v>
      </c>
      <c r="D372" s="34">
        <v>3500</v>
      </c>
      <c r="E372" s="34">
        <v>3500</v>
      </c>
      <c r="F372" s="34"/>
      <c r="G372" s="34"/>
      <c r="H372" s="34">
        <f t="shared" si="151"/>
        <v>10500</v>
      </c>
      <c r="I372" s="34">
        <v>3400</v>
      </c>
      <c r="J372" s="34">
        <f t="shared" si="152"/>
        <v>11025</v>
      </c>
      <c r="K372" s="34">
        <v>2500</v>
      </c>
      <c r="L372" s="34">
        <f t="shared" si="153"/>
        <v>575</v>
      </c>
      <c r="M372" s="34">
        <f t="shared" si="154"/>
        <v>3800</v>
      </c>
      <c r="N372" s="34">
        <f t="shared" si="142"/>
        <v>10500</v>
      </c>
      <c r="O372" s="35">
        <f t="shared" si="143"/>
        <v>10.8025</v>
      </c>
      <c r="P372" s="36">
        <v>6.52</v>
      </c>
      <c r="Q372" s="36">
        <f t="shared" si="144"/>
        <v>4.2</v>
      </c>
      <c r="R372" s="34" t="s">
        <v>25</v>
      </c>
      <c r="S372" s="37">
        <f t="shared" si="134"/>
        <v>563.65030674846628</v>
      </c>
      <c r="T372" s="34"/>
      <c r="U372" s="38">
        <v>4000</v>
      </c>
      <c r="V372" s="39">
        <v>4000</v>
      </c>
      <c r="W372" s="39">
        <v>4000</v>
      </c>
      <c r="X372" s="39"/>
      <c r="Y372" s="39"/>
      <c r="Z372" s="39">
        <f t="shared" si="155"/>
        <v>12000</v>
      </c>
      <c r="AA372" s="39">
        <v>3000</v>
      </c>
      <c r="AB372" s="34">
        <f t="shared" si="145"/>
        <v>12480</v>
      </c>
      <c r="AC372" s="39">
        <v>2500</v>
      </c>
      <c r="AD372" s="37">
        <f t="shared" si="146"/>
        <v>429.99999999999994</v>
      </c>
      <c r="AE372" s="34">
        <f t="shared" si="147"/>
        <v>3300</v>
      </c>
      <c r="AF372" s="34">
        <v>10000</v>
      </c>
      <c r="AG372" s="40">
        <f t="shared" si="148"/>
        <v>11.015000000000001</v>
      </c>
      <c r="AH372" s="36">
        <v>3.81</v>
      </c>
      <c r="AI372" s="36">
        <f t="shared" si="149"/>
        <v>4.8</v>
      </c>
      <c r="AJ372" s="34" t="s">
        <v>104</v>
      </c>
      <c r="AK372" s="37">
        <f t="shared" si="150"/>
        <v>3674.540682414698</v>
      </c>
    </row>
    <row r="373" spans="1:37">
      <c r="A373" s="47"/>
      <c r="B373" s="34" t="s">
        <v>328</v>
      </c>
      <c r="C373" s="34">
        <v>3500</v>
      </c>
      <c r="D373" s="34">
        <v>3500</v>
      </c>
      <c r="E373" s="34">
        <v>5000</v>
      </c>
      <c r="F373" s="34"/>
      <c r="G373" s="34"/>
      <c r="H373" s="34">
        <f t="shared" si="151"/>
        <v>12000</v>
      </c>
      <c r="I373" s="34">
        <v>3400</v>
      </c>
      <c r="J373" s="34">
        <f t="shared" si="152"/>
        <v>12600</v>
      </c>
      <c r="K373" s="34">
        <v>2500</v>
      </c>
      <c r="L373" s="34">
        <f t="shared" si="153"/>
        <v>575</v>
      </c>
      <c r="M373" s="34">
        <f t="shared" si="154"/>
        <v>3800</v>
      </c>
      <c r="N373" s="34">
        <f t="shared" si="142"/>
        <v>12000</v>
      </c>
      <c r="O373" s="35">
        <f t="shared" si="143"/>
        <v>10.8025</v>
      </c>
      <c r="P373" s="36">
        <v>6.5</v>
      </c>
      <c r="Q373" s="36">
        <f t="shared" si="144"/>
        <v>4.8</v>
      </c>
      <c r="R373" s="34" t="s">
        <v>25</v>
      </c>
      <c r="S373" s="37">
        <f t="shared" si="134"/>
        <v>646.15384615384608</v>
      </c>
      <c r="T373" s="34"/>
      <c r="U373" s="38">
        <v>3600</v>
      </c>
      <c r="V373" s="39">
        <v>3600</v>
      </c>
      <c r="W373" s="39">
        <v>5000</v>
      </c>
      <c r="X373" s="39"/>
      <c r="Y373" s="39"/>
      <c r="Z373" s="39">
        <f t="shared" si="155"/>
        <v>12200</v>
      </c>
      <c r="AA373" s="39">
        <v>3000</v>
      </c>
      <c r="AB373" s="34">
        <f t="shared" si="145"/>
        <v>12688</v>
      </c>
      <c r="AC373" s="39">
        <v>2700</v>
      </c>
      <c r="AD373" s="37">
        <f t="shared" si="146"/>
        <v>464.4</v>
      </c>
      <c r="AE373" s="34">
        <f t="shared" si="147"/>
        <v>3564</v>
      </c>
      <c r="AF373" s="34">
        <v>10000</v>
      </c>
      <c r="AG373" s="40">
        <f t="shared" si="148"/>
        <v>11.8962</v>
      </c>
      <c r="AH373" s="36">
        <v>3.81</v>
      </c>
      <c r="AI373" s="36">
        <f t="shared" si="149"/>
        <v>4.5185185185185182</v>
      </c>
      <c r="AJ373" s="34" t="s">
        <v>104</v>
      </c>
      <c r="AK373" s="37">
        <f t="shared" si="150"/>
        <v>3674.540682414698</v>
      </c>
    </row>
    <row r="374" spans="1:37">
      <c r="A374" s="47"/>
      <c r="B374" s="34" t="s">
        <v>359</v>
      </c>
      <c r="C374" s="34">
        <v>3000</v>
      </c>
      <c r="D374" s="34">
        <v>3000</v>
      </c>
      <c r="E374" s="34">
        <v>6500</v>
      </c>
      <c r="F374" s="34"/>
      <c r="G374" s="34"/>
      <c r="H374" s="34">
        <f t="shared" si="151"/>
        <v>12500</v>
      </c>
      <c r="I374" s="34">
        <v>3400</v>
      </c>
      <c r="J374" s="34">
        <f t="shared" si="152"/>
        <v>13125</v>
      </c>
      <c r="K374" s="34">
        <v>2500</v>
      </c>
      <c r="L374" s="34">
        <f t="shared" si="153"/>
        <v>575</v>
      </c>
      <c r="M374" s="34">
        <f t="shared" si="154"/>
        <v>3800</v>
      </c>
      <c r="N374" s="34">
        <f t="shared" si="142"/>
        <v>12500</v>
      </c>
      <c r="O374" s="35">
        <f t="shared" si="143"/>
        <v>10.8025</v>
      </c>
      <c r="P374" s="36">
        <v>6.5</v>
      </c>
      <c r="Q374" s="36">
        <f t="shared" si="144"/>
        <v>5</v>
      </c>
      <c r="R374" s="34" t="s">
        <v>110</v>
      </c>
      <c r="S374" s="37">
        <f t="shared" si="134"/>
        <v>673.07692307692309</v>
      </c>
      <c r="T374" s="41"/>
      <c r="U374" s="38">
        <v>3600</v>
      </c>
      <c r="V374" s="39">
        <v>3600</v>
      </c>
      <c r="W374" s="39">
        <v>6500</v>
      </c>
      <c r="X374" s="39"/>
      <c r="Y374" s="39"/>
      <c r="Z374" s="39">
        <f t="shared" si="155"/>
        <v>13700</v>
      </c>
      <c r="AA374" s="39">
        <v>3000</v>
      </c>
      <c r="AB374" s="34">
        <f t="shared" si="145"/>
        <v>14248</v>
      </c>
      <c r="AC374" s="39">
        <v>2700</v>
      </c>
      <c r="AD374" s="37">
        <f t="shared" si="146"/>
        <v>464.4</v>
      </c>
      <c r="AE374" s="34">
        <f t="shared" si="147"/>
        <v>3564</v>
      </c>
      <c r="AF374" s="34">
        <v>10000</v>
      </c>
      <c r="AG374" s="40">
        <f t="shared" si="148"/>
        <v>11.8962</v>
      </c>
      <c r="AH374" s="36">
        <v>3.81</v>
      </c>
      <c r="AI374" s="36">
        <f t="shared" si="149"/>
        <v>5.0740740740740744</v>
      </c>
      <c r="AJ374" s="34" t="s">
        <v>110</v>
      </c>
      <c r="AK374" s="37">
        <f t="shared" si="150"/>
        <v>3674.540682414698</v>
      </c>
    </row>
    <row r="375" spans="1:37">
      <c r="A375" s="47"/>
      <c r="B375" s="34" t="s">
        <v>333</v>
      </c>
      <c r="C375" s="34">
        <v>3100</v>
      </c>
      <c r="D375" s="34">
        <v>4700</v>
      </c>
      <c r="E375" s="34">
        <v>4700</v>
      </c>
      <c r="F375" s="34"/>
      <c r="G375" s="34"/>
      <c r="H375" s="34">
        <f t="shared" si="151"/>
        <v>12500</v>
      </c>
      <c r="I375" s="34">
        <v>3400</v>
      </c>
      <c r="J375" s="34">
        <f t="shared" si="152"/>
        <v>13125</v>
      </c>
      <c r="K375" s="34">
        <v>2500</v>
      </c>
      <c r="L375" s="34">
        <f t="shared" si="153"/>
        <v>575</v>
      </c>
      <c r="M375" s="34">
        <f t="shared" si="154"/>
        <v>3800</v>
      </c>
      <c r="N375" s="34">
        <f t="shared" si="142"/>
        <v>12500</v>
      </c>
      <c r="O375" s="35">
        <f t="shared" si="143"/>
        <v>10.8025</v>
      </c>
      <c r="P375" s="36">
        <v>6.48</v>
      </c>
      <c r="Q375" s="36">
        <f t="shared" si="144"/>
        <v>5</v>
      </c>
      <c r="R375" s="34" t="s">
        <v>110</v>
      </c>
      <c r="S375" s="37">
        <f t="shared" si="134"/>
        <v>675.15432098765427</v>
      </c>
      <c r="T375" s="41"/>
      <c r="U375" s="38">
        <v>3600</v>
      </c>
      <c r="V375" s="39">
        <v>5000</v>
      </c>
      <c r="W375" s="39">
        <v>5000</v>
      </c>
      <c r="X375" s="39"/>
      <c r="Y375" s="39"/>
      <c r="Z375" s="39">
        <f t="shared" si="155"/>
        <v>13600</v>
      </c>
      <c r="AA375" s="39">
        <v>3000</v>
      </c>
      <c r="AB375" s="34">
        <f t="shared" si="145"/>
        <v>14144</v>
      </c>
      <c r="AC375" s="39">
        <v>2700</v>
      </c>
      <c r="AD375" s="37">
        <f t="shared" si="146"/>
        <v>464.4</v>
      </c>
      <c r="AE375" s="34">
        <f t="shared" si="147"/>
        <v>3564</v>
      </c>
      <c r="AF375" s="34">
        <v>10000</v>
      </c>
      <c r="AG375" s="40">
        <f t="shared" si="148"/>
        <v>11.8962</v>
      </c>
      <c r="AH375" s="36">
        <v>3.78</v>
      </c>
      <c r="AI375" s="36">
        <f t="shared" si="149"/>
        <v>5.0370370370370372</v>
      </c>
      <c r="AJ375" s="34" t="s">
        <v>110</v>
      </c>
      <c r="AK375" s="37">
        <f t="shared" si="150"/>
        <v>3703.7037037037039</v>
      </c>
    </row>
    <row r="376" spans="1:37">
      <c r="A376" s="47"/>
      <c r="B376" s="34" t="s">
        <v>360</v>
      </c>
      <c r="C376" s="34">
        <v>3000</v>
      </c>
      <c r="D376" s="34">
        <v>4000</v>
      </c>
      <c r="E376" s="34">
        <v>5500</v>
      </c>
      <c r="F376" s="34"/>
      <c r="G376" s="34"/>
      <c r="H376" s="34">
        <f t="shared" si="151"/>
        <v>12500</v>
      </c>
      <c r="I376" s="34">
        <v>3400</v>
      </c>
      <c r="J376" s="34">
        <f t="shared" si="152"/>
        <v>13125</v>
      </c>
      <c r="K376" s="34">
        <v>2500</v>
      </c>
      <c r="L376" s="34">
        <f t="shared" si="153"/>
        <v>575</v>
      </c>
      <c r="M376" s="34">
        <f t="shared" si="154"/>
        <v>3800</v>
      </c>
      <c r="N376" s="34">
        <f t="shared" si="142"/>
        <v>12500</v>
      </c>
      <c r="O376" s="35">
        <f t="shared" si="143"/>
        <v>10.8025</v>
      </c>
      <c r="P376" s="36">
        <v>6.49</v>
      </c>
      <c r="Q376" s="36">
        <f t="shared" si="144"/>
        <v>5</v>
      </c>
      <c r="R376" s="34" t="s">
        <v>110</v>
      </c>
      <c r="S376" s="37">
        <f t="shared" si="134"/>
        <v>674.11402157164866</v>
      </c>
      <c r="T376" s="41"/>
      <c r="U376" s="38">
        <v>3600</v>
      </c>
      <c r="V376" s="39">
        <v>4500</v>
      </c>
      <c r="W376" s="39">
        <v>6500</v>
      </c>
      <c r="X376" s="39"/>
      <c r="Y376" s="39"/>
      <c r="Z376" s="39">
        <f t="shared" si="155"/>
        <v>14600</v>
      </c>
      <c r="AA376" s="39">
        <v>3000</v>
      </c>
      <c r="AB376" s="34">
        <f t="shared" si="145"/>
        <v>15184</v>
      </c>
      <c r="AC376" s="39">
        <v>2700</v>
      </c>
      <c r="AD376" s="37">
        <f t="shared" si="146"/>
        <v>464.4</v>
      </c>
      <c r="AE376" s="34">
        <f t="shared" si="147"/>
        <v>3564</v>
      </c>
      <c r="AF376" s="34">
        <v>10000</v>
      </c>
      <c r="AG376" s="40">
        <f t="shared" si="148"/>
        <v>11.8962</v>
      </c>
      <c r="AH376" s="36">
        <v>3.8</v>
      </c>
      <c r="AI376" s="36">
        <f t="shared" si="149"/>
        <v>5.4074074074074074</v>
      </c>
      <c r="AJ376" s="34" t="s">
        <v>110</v>
      </c>
      <c r="AK376" s="37">
        <f t="shared" si="150"/>
        <v>3684.2105263157896</v>
      </c>
    </row>
    <row r="377" spans="1:37">
      <c r="A377" s="47"/>
      <c r="B377" s="34" t="s">
        <v>334</v>
      </c>
      <c r="C377" s="34">
        <v>4200</v>
      </c>
      <c r="D377" s="34">
        <v>4200</v>
      </c>
      <c r="E377" s="34">
        <v>4100</v>
      </c>
      <c r="F377" s="34"/>
      <c r="G377" s="34"/>
      <c r="H377" s="34">
        <f t="shared" si="151"/>
        <v>12500</v>
      </c>
      <c r="I377" s="34">
        <v>3400</v>
      </c>
      <c r="J377" s="34">
        <f t="shared" si="152"/>
        <v>13125</v>
      </c>
      <c r="K377" s="34">
        <v>2500</v>
      </c>
      <c r="L377" s="34">
        <f t="shared" si="153"/>
        <v>575</v>
      </c>
      <c r="M377" s="34">
        <f t="shared" si="154"/>
        <v>3800</v>
      </c>
      <c r="N377" s="34">
        <f t="shared" si="142"/>
        <v>12500</v>
      </c>
      <c r="O377" s="35">
        <f t="shared" si="143"/>
        <v>10.8025</v>
      </c>
      <c r="P377" s="36">
        <v>6.48</v>
      </c>
      <c r="Q377" s="36">
        <f t="shared" si="144"/>
        <v>5</v>
      </c>
      <c r="R377" s="34" t="s">
        <v>110</v>
      </c>
      <c r="S377" s="37">
        <f t="shared" si="134"/>
        <v>675.15432098765427</v>
      </c>
      <c r="T377" s="41"/>
      <c r="U377" s="38">
        <v>4500</v>
      </c>
      <c r="V377" s="39">
        <v>4500</v>
      </c>
      <c r="W377" s="39">
        <v>4500</v>
      </c>
      <c r="X377" s="39"/>
      <c r="Y377" s="39"/>
      <c r="Z377" s="39">
        <f t="shared" si="155"/>
        <v>13500</v>
      </c>
      <c r="AA377" s="39">
        <v>3000</v>
      </c>
      <c r="AB377" s="34">
        <f t="shared" si="145"/>
        <v>14040</v>
      </c>
      <c r="AC377" s="39">
        <v>2800</v>
      </c>
      <c r="AD377" s="37">
        <f t="shared" si="146"/>
        <v>481.59999999999997</v>
      </c>
      <c r="AE377" s="34">
        <f t="shared" si="147"/>
        <v>3696</v>
      </c>
      <c r="AF377" s="34">
        <v>10000</v>
      </c>
      <c r="AG377" s="40">
        <f t="shared" si="148"/>
        <v>12.3368</v>
      </c>
      <c r="AH377" s="36">
        <v>3.68</v>
      </c>
      <c r="AI377" s="36">
        <f t="shared" si="149"/>
        <v>4.8214285714285712</v>
      </c>
      <c r="AJ377" s="34" t="s">
        <v>110</v>
      </c>
      <c r="AK377" s="37">
        <f t="shared" si="150"/>
        <v>3804.3478260869565</v>
      </c>
    </row>
    <row r="378" spans="1:37">
      <c r="A378" s="47"/>
      <c r="B378" s="34" t="s">
        <v>240</v>
      </c>
      <c r="C378" s="34">
        <v>2000</v>
      </c>
      <c r="D378" s="34">
        <v>2000</v>
      </c>
      <c r="E378" s="34">
        <v>2000</v>
      </c>
      <c r="F378" s="34">
        <v>2000</v>
      </c>
      <c r="G378" s="34"/>
      <c r="H378" s="34">
        <f t="shared" si="151"/>
        <v>8000</v>
      </c>
      <c r="I378" s="34">
        <v>3000</v>
      </c>
      <c r="J378" s="34">
        <f t="shared" si="152"/>
        <v>8400</v>
      </c>
      <c r="K378" s="34">
        <v>2000</v>
      </c>
      <c r="L378" s="34">
        <f t="shared" si="153"/>
        <v>460</v>
      </c>
      <c r="M378" s="34">
        <f t="shared" si="154"/>
        <v>3040</v>
      </c>
      <c r="N378" s="34">
        <f t="shared" si="142"/>
        <v>8000</v>
      </c>
      <c r="O378" s="35">
        <f t="shared" si="143"/>
        <v>8.6420000000000012</v>
      </c>
      <c r="P378" s="36">
        <v>6.48</v>
      </c>
      <c r="Q378" s="36">
        <f t="shared" si="144"/>
        <v>4</v>
      </c>
      <c r="R378" s="34" t="s">
        <v>25</v>
      </c>
      <c r="S378" s="37">
        <f t="shared" si="134"/>
        <v>432.09876543209879</v>
      </c>
      <c r="T378" s="34"/>
      <c r="U378" s="38">
        <v>2500</v>
      </c>
      <c r="V378" s="39">
        <v>2500</v>
      </c>
      <c r="W378" s="39">
        <v>2500</v>
      </c>
      <c r="X378" s="39">
        <v>2500</v>
      </c>
      <c r="Y378" s="39"/>
      <c r="Z378" s="39">
        <f t="shared" si="155"/>
        <v>10000</v>
      </c>
      <c r="AA378" s="39">
        <v>3500</v>
      </c>
      <c r="AB378" s="34">
        <f t="shared" si="145"/>
        <v>10400</v>
      </c>
      <c r="AC378" s="39">
        <v>2500</v>
      </c>
      <c r="AD378" s="37">
        <f t="shared" si="146"/>
        <v>429.99999999999994</v>
      </c>
      <c r="AE378" s="34">
        <f t="shared" si="147"/>
        <v>3300</v>
      </c>
      <c r="AF378" s="34">
        <v>10000</v>
      </c>
      <c r="AG378" s="40">
        <f t="shared" si="148"/>
        <v>11.015000000000001</v>
      </c>
      <c r="AH378" s="36">
        <v>3.75</v>
      </c>
      <c r="AI378" s="36">
        <f t="shared" si="149"/>
        <v>4</v>
      </c>
      <c r="AJ378" s="34" t="s">
        <v>104</v>
      </c>
      <c r="AK378" s="37">
        <f t="shared" si="150"/>
        <v>3733.3333333333335</v>
      </c>
    </row>
    <row r="379" spans="1:37">
      <c r="A379" s="47"/>
      <c r="B379" s="34" t="s">
        <v>256</v>
      </c>
      <c r="C379" s="34">
        <v>2000</v>
      </c>
      <c r="D379" s="34">
        <v>2000</v>
      </c>
      <c r="E379" s="34">
        <v>2000</v>
      </c>
      <c r="F379" s="34">
        <v>2500</v>
      </c>
      <c r="G379" s="34"/>
      <c r="H379" s="34">
        <f t="shared" si="151"/>
        <v>8500</v>
      </c>
      <c r="I379" s="34">
        <v>3000</v>
      </c>
      <c r="J379" s="34">
        <f t="shared" si="152"/>
        <v>8925</v>
      </c>
      <c r="K379" s="34">
        <v>2100</v>
      </c>
      <c r="L379" s="34">
        <f t="shared" si="153"/>
        <v>483</v>
      </c>
      <c r="M379" s="34">
        <f t="shared" si="154"/>
        <v>3192</v>
      </c>
      <c r="N379" s="34">
        <f t="shared" si="142"/>
        <v>8500</v>
      </c>
      <c r="O379" s="35">
        <f t="shared" si="143"/>
        <v>9.0740999999999996</v>
      </c>
      <c r="P379" s="36">
        <v>6.48</v>
      </c>
      <c r="Q379" s="36">
        <f t="shared" si="144"/>
        <v>4.0476190476190474</v>
      </c>
      <c r="R379" s="34" t="s">
        <v>25</v>
      </c>
      <c r="S379" s="37">
        <f t="shared" si="134"/>
        <v>459.10493827160491</v>
      </c>
      <c r="T379" s="34"/>
      <c r="U379" s="38">
        <v>2500</v>
      </c>
      <c r="V379" s="39">
        <v>2500</v>
      </c>
      <c r="W379" s="39">
        <v>2500</v>
      </c>
      <c r="X379" s="39">
        <v>3000</v>
      </c>
      <c r="Y379" s="39"/>
      <c r="Z379" s="39">
        <f t="shared" si="155"/>
        <v>10500</v>
      </c>
      <c r="AA379" s="39">
        <v>3500</v>
      </c>
      <c r="AB379" s="34">
        <f t="shared" si="145"/>
        <v>10920</v>
      </c>
      <c r="AC379" s="39">
        <v>2600</v>
      </c>
      <c r="AD379" s="37">
        <f t="shared" si="146"/>
        <v>447.2</v>
      </c>
      <c r="AE379" s="34">
        <f t="shared" si="147"/>
        <v>3432</v>
      </c>
      <c r="AF379" s="34">
        <v>10000</v>
      </c>
      <c r="AG379" s="40">
        <f t="shared" si="148"/>
        <v>11.4556</v>
      </c>
      <c r="AH379" s="36">
        <v>3.75</v>
      </c>
      <c r="AI379" s="36">
        <f t="shared" si="149"/>
        <v>4.0384615384615383</v>
      </c>
      <c r="AJ379" s="34" t="s">
        <v>104</v>
      </c>
      <c r="AK379" s="37">
        <f t="shared" si="150"/>
        <v>3733.3333333333335</v>
      </c>
    </row>
    <row r="380" spans="1:37">
      <c r="A380" s="47"/>
      <c r="B380" s="34" t="s">
        <v>285</v>
      </c>
      <c r="C380" s="34">
        <v>2000</v>
      </c>
      <c r="D380" s="34">
        <v>2000</v>
      </c>
      <c r="E380" s="34">
        <v>2000</v>
      </c>
      <c r="F380" s="34">
        <v>3500</v>
      </c>
      <c r="G380" s="34"/>
      <c r="H380" s="34">
        <f t="shared" si="151"/>
        <v>9500</v>
      </c>
      <c r="I380" s="34">
        <v>3000</v>
      </c>
      <c r="J380" s="34">
        <f t="shared" si="152"/>
        <v>9975</v>
      </c>
      <c r="K380" s="34">
        <v>2200</v>
      </c>
      <c r="L380" s="34">
        <f t="shared" si="153"/>
        <v>506</v>
      </c>
      <c r="M380" s="34">
        <f t="shared" si="154"/>
        <v>3344</v>
      </c>
      <c r="N380" s="34">
        <f t="shared" si="142"/>
        <v>9500</v>
      </c>
      <c r="O380" s="35">
        <f t="shared" si="143"/>
        <v>9.5061999999999998</v>
      </c>
      <c r="P380" s="36">
        <v>6.48</v>
      </c>
      <c r="Q380" s="36">
        <f t="shared" si="144"/>
        <v>4.3181818181818183</v>
      </c>
      <c r="R380" s="34" t="s">
        <v>25</v>
      </c>
      <c r="S380" s="37">
        <f t="shared" si="134"/>
        <v>513.11728395061721</v>
      </c>
      <c r="T380" s="34"/>
      <c r="U380" s="38">
        <v>2500</v>
      </c>
      <c r="V380" s="39">
        <v>2500</v>
      </c>
      <c r="W380" s="39">
        <v>2500</v>
      </c>
      <c r="X380" s="39">
        <v>4000</v>
      </c>
      <c r="Y380" s="39"/>
      <c r="Z380" s="39">
        <f t="shared" si="155"/>
        <v>11500</v>
      </c>
      <c r="AA380" s="39">
        <v>3500</v>
      </c>
      <c r="AB380" s="34">
        <f t="shared" si="145"/>
        <v>11960</v>
      </c>
      <c r="AC380" s="39">
        <v>2650</v>
      </c>
      <c r="AD380" s="37">
        <f t="shared" si="146"/>
        <v>455.79999999999995</v>
      </c>
      <c r="AE380" s="34">
        <f t="shared" si="147"/>
        <v>3498</v>
      </c>
      <c r="AF380" s="34">
        <v>10000</v>
      </c>
      <c r="AG380" s="40">
        <f t="shared" si="148"/>
        <v>11.6759</v>
      </c>
      <c r="AH380" s="36">
        <v>3.75</v>
      </c>
      <c r="AI380" s="36">
        <f t="shared" si="149"/>
        <v>4.3396226415094343</v>
      </c>
      <c r="AJ380" s="34" t="s">
        <v>104</v>
      </c>
      <c r="AK380" s="37">
        <f t="shared" si="150"/>
        <v>3733.3333333333335</v>
      </c>
    </row>
    <row r="381" spans="1:37">
      <c r="A381" s="47"/>
      <c r="B381" s="34" t="s">
        <v>326</v>
      </c>
      <c r="C381" s="34">
        <v>2000</v>
      </c>
      <c r="D381" s="34">
        <v>2000</v>
      </c>
      <c r="E381" s="34">
        <v>2000</v>
      </c>
      <c r="F381" s="34">
        <v>5000</v>
      </c>
      <c r="G381" s="34"/>
      <c r="H381" s="34">
        <f t="shared" si="151"/>
        <v>11000</v>
      </c>
      <c r="I381" s="34">
        <v>3000</v>
      </c>
      <c r="J381" s="34">
        <f t="shared" si="152"/>
        <v>11550</v>
      </c>
      <c r="K381" s="34">
        <v>2300</v>
      </c>
      <c r="L381" s="34">
        <f t="shared" si="153"/>
        <v>529</v>
      </c>
      <c r="M381" s="34">
        <f t="shared" si="154"/>
        <v>3496</v>
      </c>
      <c r="N381" s="34">
        <f t="shared" si="142"/>
        <v>11000</v>
      </c>
      <c r="O381" s="35">
        <f t="shared" si="143"/>
        <v>9.9382999999999999</v>
      </c>
      <c r="P381" s="36">
        <v>6.48</v>
      </c>
      <c r="Q381" s="36">
        <f t="shared" si="144"/>
        <v>4.7826086956521738</v>
      </c>
      <c r="R381" s="34" t="s">
        <v>25</v>
      </c>
      <c r="S381" s="37">
        <f t="shared" si="134"/>
        <v>594.13580246913568</v>
      </c>
      <c r="T381" s="34"/>
      <c r="U381" s="38">
        <v>2500</v>
      </c>
      <c r="V381" s="39">
        <v>2500</v>
      </c>
      <c r="W381" s="39">
        <v>2500</v>
      </c>
      <c r="X381" s="39">
        <v>6000</v>
      </c>
      <c r="Y381" s="39"/>
      <c r="Z381" s="39">
        <f t="shared" si="155"/>
        <v>13500</v>
      </c>
      <c r="AA381" s="39">
        <v>3500</v>
      </c>
      <c r="AB381" s="34">
        <f t="shared" si="145"/>
        <v>14040</v>
      </c>
      <c r="AC381" s="39">
        <v>2700</v>
      </c>
      <c r="AD381" s="37">
        <f t="shared" si="146"/>
        <v>464.4</v>
      </c>
      <c r="AE381" s="34">
        <f t="shared" si="147"/>
        <v>3564</v>
      </c>
      <c r="AF381" s="34">
        <v>10000</v>
      </c>
      <c r="AG381" s="40">
        <f t="shared" si="148"/>
        <v>11.8962</v>
      </c>
      <c r="AH381" s="36">
        <v>3.75</v>
      </c>
      <c r="AI381" s="36">
        <f t="shared" si="149"/>
        <v>5</v>
      </c>
      <c r="AJ381" s="34" t="s">
        <v>104</v>
      </c>
      <c r="AK381" s="37">
        <f t="shared" si="150"/>
        <v>3733.3333333333335</v>
      </c>
    </row>
    <row r="382" spans="1:37">
      <c r="A382" s="47"/>
      <c r="B382" s="34" t="s">
        <v>356</v>
      </c>
      <c r="C382" s="34">
        <v>2000</v>
      </c>
      <c r="D382" s="34">
        <v>2000</v>
      </c>
      <c r="E382" s="34">
        <v>2000</v>
      </c>
      <c r="F382" s="34">
        <v>6500</v>
      </c>
      <c r="G382" s="34"/>
      <c r="H382" s="34">
        <f t="shared" si="151"/>
        <v>12500</v>
      </c>
      <c r="I382" s="34">
        <v>3000</v>
      </c>
      <c r="J382" s="34">
        <f t="shared" si="152"/>
        <v>13125</v>
      </c>
      <c r="K382" s="34">
        <v>2400</v>
      </c>
      <c r="L382" s="34">
        <f t="shared" si="153"/>
        <v>552</v>
      </c>
      <c r="M382" s="34">
        <f t="shared" si="154"/>
        <v>3648</v>
      </c>
      <c r="N382" s="34">
        <f t="shared" si="142"/>
        <v>12500</v>
      </c>
      <c r="O382" s="35">
        <f t="shared" si="143"/>
        <v>10.3704</v>
      </c>
      <c r="P382" s="36">
        <v>6.48</v>
      </c>
      <c r="Q382" s="36">
        <f t="shared" si="144"/>
        <v>5.208333333333333</v>
      </c>
      <c r="R382" s="34" t="s">
        <v>25</v>
      </c>
      <c r="S382" s="37">
        <f t="shared" si="134"/>
        <v>675.15432098765427</v>
      </c>
      <c r="T382" s="41"/>
      <c r="U382" s="38">
        <v>2000</v>
      </c>
      <c r="V382" s="39">
        <v>2000</v>
      </c>
      <c r="W382" s="39">
        <v>2000</v>
      </c>
      <c r="X382" s="39">
        <v>7500</v>
      </c>
      <c r="Y382" s="39"/>
      <c r="Z382" s="39">
        <f t="shared" si="155"/>
        <v>13500</v>
      </c>
      <c r="AA382" s="39">
        <v>3500</v>
      </c>
      <c r="AB382" s="34">
        <f t="shared" si="145"/>
        <v>14040</v>
      </c>
      <c r="AC382" s="39">
        <v>2700</v>
      </c>
      <c r="AD382" s="37">
        <f t="shared" si="146"/>
        <v>464.4</v>
      </c>
      <c r="AE382" s="34">
        <f t="shared" si="147"/>
        <v>3564</v>
      </c>
      <c r="AF382" s="34">
        <v>10000</v>
      </c>
      <c r="AG382" s="40">
        <f t="shared" si="148"/>
        <v>11.8962</v>
      </c>
      <c r="AH382" s="36">
        <v>3.75</v>
      </c>
      <c r="AI382" s="36">
        <f t="shared" si="149"/>
        <v>5</v>
      </c>
      <c r="AJ382" s="34" t="s">
        <v>104</v>
      </c>
      <c r="AK382" s="37">
        <f t="shared" si="150"/>
        <v>3733.3333333333335</v>
      </c>
    </row>
    <row r="383" spans="1:37">
      <c r="A383" s="47"/>
      <c r="B383" s="34" t="s">
        <v>257</v>
      </c>
      <c r="C383" s="34">
        <v>2000</v>
      </c>
      <c r="D383" s="34">
        <v>2000</v>
      </c>
      <c r="E383" s="34">
        <v>2500</v>
      </c>
      <c r="F383" s="34">
        <v>2500</v>
      </c>
      <c r="G383" s="34"/>
      <c r="H383" s="34">
        <f t="shared" si="151"/>
        <v>9000</v>
      </c>
      <c r="I383" s="34">
        <v>3000</v>
      </c>
      <c r="J383" s="34">
        <f t="shared" si="152"/>
        <v>9450</v>
      </c>
      <c r="K383" s="34">
        <v>2200</v>
      </c>
      <c r="L383" s="34">
        <f t="shared" si="153"/>
        <v>506</v>
      </c>
      <c r="M383" s="34">
        <f t="shared" si="154"/>
        <v>3344</v>
      </c>
      <c r="N383" s="34">
        <f t="shared" si="142"/>
        <v>9000</v>
      </c>
      <c r="O383" s="35">
        <f t="shared" si="143"/>
        <v>9.5061999999999998</v>
      </c>
      <c r="P383" s="36">
        <v>6.48</v>
      </c>
      <c r="Q383" s="36">
        <f t="shared" si="144"/>
        <v>4.0909090909090908</v>
      </c>
      <c r="R383" s="34" t="s">
        <v>25</v>
      </c>
      <c r="S383" s="37">
        <f t="shared" si="134"/>
        <v>486.11111111111109</v>
      </c>
      <c r="T383" s="34"/>
      <c r="U383" s="38">
        <v>2500</v>
      </c>
      <c r="V383" s="39">
        <v>2500</v>
      </c>
      <c r="W383" s="39">
        <v>3500</v>
      </c>
      <c r="X383" s="39">
        <v>3500</v>
      </c>
      <c r="Y383" s="39"/>
      <c r="Z383" s="39">
        <f t="shared" si="155"/>
        <v>12000</v>
      </c>
      <c r="AA383" s="39">
        <v>3500</v>
      </c>
      <c r="AB383" s="34">
        <f t="shared" si="145"/>
        <v>12480</v>
      </c>
      <c r="AC383" s="39">
        <v>2200</v>
      </c>
      <c r="AD383" s="37">
        <f t="shared" si="146"/>
        <v>378.4</v>
      </c>
      <c r="AE383" s="34">
        <f t="shared" si="147"/>
        <v>2904</v>
      </c>
      <c r="AF383" s="34">
        <v>10000</v>
      </c>
      <c r="AG383" s="40">
        <f t="shared" si="148"/>
        <v>9.6932000000000009</v>
      </c>
      <c r="AH383" s="36">
        <v>3.75</v>
      </c>
      <c r="AI383" s="36">
        <f t="shared" si="149"/>
        <v>5.4545454545454541</v>
      </c>
      <c r="AJ383" s="34" t="s">
        <v>104</v>
      </c>
      <c r="AK383" s="37">
        <f t="shared" si="150"/>
        <v>3733.3333333333335</v>
      </c>
    </row>
    <row r="384" spans="1:37">
      <c r="A384" s="47"/>
      <c r="B384" s="34" t="s">
        <v>286</v>
      </c>
      <c r="C384" s="34">
        <v>2000</v>
      </c>
      <c r="D384" s="34">
        <v>2000</v>
      </c>
      <c r="E384" s="34">
        <v>2500</v>
      </c>
      <c r="F384" s="34">
        <v>3500</v>
      </c>
      <c r="G384" s="34"/>
      <c r="H384" s="34">
        <f t="shared" si="151"/>
        <v>10000</v>
      </c>
      <c r="I384" s="34">
        <v>3000</v>
      </c>
      <c r="J384" s="34">
        <f t="shared" si="152"/>
        <v>10500</v>
      </c>
      <c r="K384" s="34">
        <v>2300</v>
      </c>
      <c r="L384" s="34">
        <f t="shared" si="153"/>
        <v>529</v>
      </c>
      <c r="M384" s="34">
        <f t="shared" si="154"/>
        <v>3496</v>
      </c>
      <c r="N384" s="34">
        <f t="shared" si="142"/>
        <v>10000</v>
      </c>
      <c r="O384" s="35">
        <f t="shared" si="143"/>
        <v>9.9382999999999999</v>
      </c>
      <c r="P384" s="36">
        <v>6.48</v>
      </c>
      <c r="Q384" s="36">
        <f t="shared" si="144"/>
        <v>4.3478260869565215</v>
      </c>
      <c r="R384" s="34" t="s">
        <v>25</v>
      </c>
      <c r="S384" s="37">
        <f t="shared" si="134"/>
        <v>540.12345679012333</v>
      </c>
      <c r="T384" s="34"/>
      <c r="U384" s="38">
        <v>2500</v>
      </c>
      <c r="V384" s="39">
        <v>2500</v>
      </c>
      <c r="W384" s="39">
        <v>3000</v>
      </c>
      <c r="X384" s="39">
        <v>4000</v>
      </c>
      <c r="Y384" s="39"/>
      <c r="Z384" s="39">
        <f t="shared" si="155"/>
        <v>12000</v>
      </c>
      <c r="AA384" s="39">
        <v>3500</v>
      </c>
      <c r="AB384" s="34">
        <f t="shared" si="145"/>
        <v>12480</v>
      </c>
      <c r="AC384" s="39">
        <v>2200</v>
      </c>
      <c r="AD384" s="37">
        <f t="shared" si="146"/>
        <v>378.4</v>
      </c>
      <c r="AE384" s="34">
        <f t="shared" si="147"/>
        <v>2904</v>
      </c>
      <c r="AF384" s="34">
        <v>10000</v>
      </c>
      <c r="AG384" s="40">
        <f t="shared" si="148"/>
        <v>9.6932000000000009</v>
      </c>
      <c r="AH384" s="36">
        <v>3.75</v>
      </c>
      <c r="AI384" s="36">
        <f t="shared" si="149"/>
        <v>5.4545454545454541</v>
      </c>
      <c r="AJ384" s="34" t="s">
        <v>104</v>
      </c>
      <c r="AK384" s="37">
        <f t="shared" si="150"/>
        <v>3733.3333333333335</v>
      </c>
    </row>
    <row r="385" spans="1:37">
      <c r="A385" s="47"/>
      <c r="B385" s="34" t="s">
        <v>329</v>
      </c>
      <c r="C385" s="34">
        <v>2000</v>
      </c>
      <c r="D385" s="34">
        <v>2000</v>
      </c>
      <c r="E385" s="34">
        <v>3500</v>
      </c>
      <c r="F385" s="34">
        <v>5000</v>
      </c>
      <c r="G385" s="34"/>
      <c r="H385" s="34">
        <f t="shared" si="151"/>
        <v>12500</v>
      </c>
      <c r="I385" s="34">
        <v>3000</v>
      </c>
      <c r="J385" s="34">
        <f t="shared" si="152"/>
        <v>13125</v>
      </c>
      <c r="K385" s="34">
        <v>2400</v>
      </c>
      <c r="L385" s="34">
        <f t="shared" si="153"/>
        <v>552</v>
      </c>
      <c r="M385" s="34">
        <f t="shared" si="154"/>
        <v>3648</v>
      </c>
      <c r="N385" s="34">
        <f t="shared" si="142"/>
        <v>12500</v>
      </c>
      <c r="O385" s="35">
        <f t="shared" si="143"/>
        <v>10.3704</v>
      </c>
      <c r="P385" s="36">
        <v>6.48</v>
      </c>
      <c r="Q385" s="36">
        <f t="shared" si="144"/>
        <v>5.208333333333333</v>
      </c>
      <c r="R385" s="34" t="s">
        <v>110</v>
      </c>
      <c r="S385" s="37">
        <f t="shared" si="134"/>
        <v>675.15432098765427</v>
      </c>
      <c r="T385" s="41"/>
      <c r="U385" s="38">
        <v>2000</v>
      </c>
      <c r="V385" s="39">
        <v>2000</v>
      </c>
      <c r="W385" s="39">
        <v>4000</v>
      </c>
      <c r="X385" s="39">
        <v>5500</v>
      </c>
      <c r="Y385" s="39"/>
      <c r="Z385" s="39">
        <f t="shared" si="155"/>
        <v>13500</v>
      </c>
      <c r="AA385" s="39">
        <v>3500</v>
      </c>
      <c r="AB385" s="34">
        <f t="shared" si="145"/>
        <v>14040</v>
      </c>
      <c r="AC385" s="39">
        <v>2400</v>
      </c>
      <c r="AD385" s="37">
        <f t="shared" si="146"/>
        <v>412.79999999999995</v>
      </c>
      <c r="AE385" s="34">
        <f t="shared" si="147"/>
        <v>3168</v>
      </c>
      <c r="AF385" s="34">
        <v>10000</v>
      </c>
      <c r="AG385" s="40">
        <f t="shared" si="148"/>
        <v>10.574400000000001</v>
      </c>
      <c r="AH385" s="36">
        <v>3.75</v>
      </c>
      <c r="AI385" s="36">
        <f t="shared" si="149"/>
        <v>5.625</v>
      </c>
      <c r="AJ385" s="34" t="s">
        <v>110</v>
      </c>
      <c r="AK385" s="37">
        <f t="shared" si="150"/>
        <v>3733.3333333333335</v>
      </c>
    </row>
    <row r="386" spans="1:37">
      <c r="A386" s="47"/>
      <c r="B386" s="34" t="s">
        <v>361</v>
      </c>
      <c r="C386" s="34">
        <v>2000</v>
      </c>
      <c r="D386" s="34">
        <v>2000</v>
      </c>
      <c r="E386" s="34">
        <v>2500</v>
      </c>
      <c r="F386" s="34">
        <v>6000</v>
      </c>
      <c r="G386" s="34"/>
      <c r="H386" s="34">
        <f t="shared" si="151"/>
        <v>12500</v>
      </c>
      <c r="I386" s="34">
        <v>3000</v>
      </c>
      <c r="J386" s="34">
        <f t="shared" si="152"/>
        <v>13125</v>
      </c>
      <c r="K386" s="34">
        <v>2400</v>
      </c>
      <c r="L386" s="34">
        <f t="shared" si="153"/>
        <v>552</v>
      </c>
      <c r="M386" s="34">
        <f t="shared" si="154"/>
        <v>3648</v>
      </c>
      <c r="N386" s="34">
        <f t="shared" si="142"/>
        <v>12500</v>
      </c>
      <c r="O386" s="35">
        <f t="shared" si="143"/>
        <v>10.3704</v>
      </c>
      <c r="P386" s="36">
        <v>6.48</v>
      </c>
      <c r="Q386" s="36">
        <f t="shared" si="144"/>
        <v>5.208333333333333</v>
      </c>
      <c r="R386" s="34" t="s">
        <v>110</v>
      </c>
      <c r="S386" s="37">
        <f t="shared" si="134"/>
        <v>675.15432098765427</v>
      </c>
      <c r="T386" s="41"/>
      <c r="U386" s="38">
        <v>2000</v>
      </c>
      <c r="V386" s="39">
        <v>2000</v>
      </c>
      <c r="W386" s="39">
        <v>3500</v>
      </c>
      <c r="X386" s="39">
        <v>6000</v>
      </c>
      <c r="Y386" s="39"/>
      <c r="Z386" s="39">
        <f t="shared" si="155"/>
        <v>13500</v>
      </c>
      <c r="AA386" s="39">
        <v>3500</v>
      </c>
      <c r="AB386" s="34">
        <f t="shared" si="145"/>
        <v>14040</v>
      </c>
      <c r="AC386" s="39">
        <v>2500</v>
      </c>
      <c r="AD386" s="37">
        <f t="shared" si="146"/>
        <v>429.99999999999994</v>
      </c>
      <c r="AE386" s="34">
        <f t="shared" si="147"/>
        <v>3300</v>
      </c>
      <c r="AF386" s="34">
        <v>10000</v>
      </c>
      <c r="AG386" s="40">
        <f t="shared" si="148"/>
        <v>11.015000000000001</v>
      </c>
      <c r="AH386" s="36">
        <v>3.75</v>
      </c>
      <c r="AI386" s="36">
        <f t="shared" si="149"/>
        <v>5.4</v>
      </c>
      <c r="AJ386" s="34" t="s">
        <v>110</v>
      </c>
      <c r="AK386" s="37">
        <f t="shared" si="150"/>
        <v>3733.3333333333335</v>
      </c>
    </row>
    <row r="387" spans="1:37">
      <c r="A387" s="47"/>
      <c r="B387" s="34" t="s">
        <v>288</v>
      </c>
      <c r="C387" s="34">
        <v>2000</v>
      </c>
      <c r="D387" s="34">
        <v>2000</v>
      </c>
      <c r="E387" s="34">
        <v>3500</v>
      </c>
      <c r="F387" s="34">
        <v>3500</v>
      </c>
      <c r="G387" s="34"/>
      <c r="H387" s="34">
        <f t="shared" si="151"/>
        <v>11000</v>
      </c>
      <c r="I387" s="34">
        <v>3000</v>
      </c>
      <c r="J387" s="34">
        <f t="shared" si="152"/>
        <v>11550</v>
      </c>
      <c r="K387" s="34">
        <v>2300</v>
      </c>
      <c r="L387" s="34">
        <f t="shared" si="153"/>
        <v>529</v>
      </c>
      <c r="M387" s="34">
        <f t="shared" si="154"/>
        <v>3496</v>
      </c>
      <c r="N387" s="34">
        <f t="shared" si="142"/>
        <v>11000</v>
      </c>
      <c r="O387" s="35">
        <f t="shared" si="143"/>
        <v>9.9382999999999999</v>
      </c>
      <c r="P387" s="36">
        <v>6.48</v>
      </c>
      <c r="Q387" s="36">
        <f t="shared" si="144"/>
        <v>4.7826086956521738</v>
      </c>
      <c r="R387" s="34" t="s">
        <v>25</v>
      </c>
      <c r="S387" s="37">
        <f t="shared" si="134"/>
        <v>594.13580246913568</v>
      </c>
      <c r="T387" s="34"/>
      <c r="U387" s="38">
        <v>2500</v>
      </c>
      <c r="V387" s="39">
        <v>2500</v>
      </c>
      <c r="W387" s="39">
        <v>4000</v>
      </c>
      <c r="X387" s="39">
        <v>4000</v>
      </c>
      <c r="Y387" s="39"/>
      <c r="Z387" s="39">
        <f t="shared" si="155"/>
        <v>13000</v>
      </c>
      <c r="AA387" s="39">
        <v>3500</v>
      </c>
      <c r="AB387" s="34">
        <f t="shared" si="145"/>
        <v>13520</v>
      </c>
      <c r="AC387" s="39">
        <v>2400</v>
      </c>
      <c r="AD387" s="37">
        <f t="shared" si="146"/>
        <v>412.79999999999995</v>
      </c>
      <c r="AE387" s="34">
        <f t="shared" si="147"/>
        <v>3168</v>
      </c>
      <c r="AF387" s="34">
        <v>10000</v>
      </c>
      <c r="AG387" s="40">
        <f t="shared" si="148"/>
        <v>10.574400000000001</v>
      </c>
      <c r="AH387" s="36">
        <v>3.75</v>
      </c>
      <c r="AI387" s="36">
        <f t="shared" si="149"/>
        <v>5.416666666666667</v>
      </c>
      <c r="AJ387" s="34" t="s">
        <v>104</v>
      </c>
      <c r="AK387" s="37">
        <f t="shared" si="150"/>
        <v>3733.3333333333335</v>
      </c>
    </row>
    <row r="388" spans="1:37">
      <c r="A388" s="47"/>
      <c r="B388" s="34" t="s">
        <v>330</v>
      </c>
      <c r="C388" s="34">
        <v>2000</v>
      </c>
      <c r="D388" s="34">
        <v>2000</v>
      </c>
      <c r="E388" s="34">
        <v>2500</v>
      </c>
      <c r="F388" s="34">
        <v>5000</v>
      </c>
      <c r="G388" s="34"/>
      <c r="H388" s="34">
        <f t="shared" si="151"/>
        <v>11500</v>
      </c>
      <c r="I388" s="34">
        <v>3000</v>
      </c>
      <c r="J388" s="34">
        <f t="shared" si="152"/>
        <v>12075</v>
      </c>
      <c r="K388" s="34">
        <v>2400</v>
      </c>
      <c r="L388" s="34">
        <f t="shared" si="153"/>
        <v>552</v>
      </c>
      <c r="M388" s="34">
        <f t="shared" si="154"/>
        <v>3648</v>
      </c>
      <c r="N388" s="34">
        <f t="shared" si="142"/>
        <v>11500</v>
      </c>
      <c r="O388" s="35">
        <f t="shared" si="143"/>
        <v>10.3704</v>
      </c>
      <c r="P388" s="36">
        <v>6.48</v>
      </c>
      <c r="Q388" s="36">
        <f t="shared" si="144"/>
        <v>4.791666666666667</v>
      </c>
      <c r="R388" s="34" t="s">
        <v>25</v>
      </c>
      <c r="S388" s="37">
        <f t="shared" si="134"/>
        <v>621.14197530864192</v>
      </c>
      <c r="T388" s="34"/>
      <c r="U388" s="38">
        <v>2500</v>
      </c>
      <c r="V388" s="39">
        <v>2500</v>
      </c>
      <c r="W388" s="39">
        <v>3500</v>
      </c>
      <c r="X388" s="39">
        <v>5000</v>
      </c>
      <c r="Y388" s="39"/>
      <c r="Z388" s="39">
        <f t="shared" si="155"/>
        <v>13500</v>
      </c>
      <c r="AA388" s="39">
        <v>3500</v>
      </c>
      <c r="AB388" s="34">
        <f t="shared" si="145"/>
        <v>14040</v>
      </c>
      <c r="AC388" s="39">
        <v>2500</v>
      </c>
      <c r="AD388" s="37">
        <f t="shared" si="146"/>
        <v>429.99999999999994</v>
      </c>
      <c r="AE388" s="34">
        <f t="shared" si="147"/>
        <v>3300</v>
      </c>
      <c r="AF388" s="34">
        <v>10000</v>
      </c>
      <c r="AG388" s="40">
        <f t="shared" si="148"/>
        <v>11.015000000000001</v>
      </c>
      <c r="AH388" s="36">
        <v>3.75</v>
      </c>
      <c r="AI388" s="36">
        <f t="shared" si="149"/>
        <v>5.4</v>
      </c>
      <c r="AJ388" s="34" t="s">
        <v>104</v>
      </c>
      <c r="AK388" s="37">
        <f t="shared" si="150"/>
        <v>3733.3333333333335</v>
      </c>
    </row>
    <row r="389" spans="1:37">
      <c r="A389" s="47"/>
      <c r="B389" s="34" t="s">
        <v>362</v>
      </c>
      <c r="C389" s="34">
        <v>2000</v>
      </c>
      <c r="D389" s="34">
        <v>2000</v>
      </c>
      <c r="E389" s="34">
        <v>3000</v>
      </c>
      <c r="F389" s="34">
        <v>5500</v>
      </c>
      <c r="G389" s="34"/>
      <c r="H389" s="34">
        <f t="shared" si="151"/>
        <v>12500</v>
      </c>
      <c r="I389" s="34">
        <v>3000</v>
      </c>
      <c r="J389" s="34">
        <f t="shared" si="152"/>
        <v>13125</v>
      </c>
      <c r="K389" s="34">
        <v>2700</v>
      </c>
      <c r="L389" s="34">
        <f t="shared" si="153"/>
        <v>621</v>
      </c>
      <c r="M389" s="34">
        <f t="shared" si="154"/>
        <v>4104</v>
      </c>
      <c r="N389" s="34">
        <f t="shared" si="142"/>
        <v>12500</v>
      </c>
      <c r="O389" s="35">
        <f t="shared" si="143"/>
        <v>11.666700000000001</v>
      </c>
      <c r="P389" s="36">
        <v>6.48</v>
      </c>
      <c r="Q389" s="36">
        <f t="shared" si="144"/>
        <v>4.6296296296296298</v>
      </c>
      <c r="R389" s="34" t="s">
        <v>110</v>
      </c>
      <c r="S389" s="37">
        <f t="shared" si="134"/>
        <v>675.15432098765427</v>
      </c>
      <c r="T389" s="41"/>
      <c r="U389" s="38">
        <v>2000</v>
      </c>
      <c r="V389" s="39">
        <v>2000</v>
      </c>
      <c r="W389" s="39">
        <v>3500</v>
      </c>
      <c r="X389" s="39">
        <v>6000</v>
      </c>
      <c r="Y389" s="39"/>
      <c r="Z389" s="39">
        <f t="shared" si="155"/>
        <v>13500</v>
      </c>
      <c r="AA389" s="39">
        <v>3500</v>
      </c>
      <c r="AB389" s="34">
        <f t="shared" si="145"/>
        <v>14040</v>
      </c>
      <c r="AC389" s="39">
        <v>2600</v>
      </c>
      <c r="AD389" s="37">
        <f t="shared" si="146"/>
        <v>447.2</v>
      </c>
      <c r="AE389" s="34">
        <f t="shared" si="147"/>
        <v>3432</v>
      </c>
      <c r="AF389" s="34">
        <v>10000</v>
      </c>
      <c r="AG389" s="40">
        <f t="shared" si="148"/>
        <v>11.4556</v>
      </c>
      <c r="AH389" s="36">
        <v>3.75</v>
      </c>
      <c r="AI389" s="36">
        <f t="shared" si="149"/>
        <v>5.1923076923076925</v>
      </c>
      <c r="AJ389" s="34" t="s">
        <v>110</v>
      </c>
      <c r="AK389" s="37">
        <f t="shared" si="150"/>
        <v>3733.3333333333335</v>
      </c>
    </row>
    <row r="390" spans="1:37">
      <c r="A390" s="47"/>
      <c r="B390" s="34" t="s">
        <v>335</v>
      </c>
      <c r="C390" s="34">
        <v>2000</v>
      </c>
      <c r="D390" s="34">
        <v>2000</v>
      </c>
      <c r="E390" s="34">
        <v>4250</v>
      </c>
      <c r="F390" s="34">
        <v>4250</v>
      </c>
      <c r="G390" s="34"/>
      <c r="H390" s="34">
        <f t="shared" si="151"/>
        <v>12500</v>
      </c>
      <c r="I390" s="34">
        <v>3000</v>
      </c>
      <c r="J390" s="34">
        <f t="shared" si="152"/>
        <v>13125</v>
      </c>
      <c r="K390" s="34">
        <v>2700</v>
      </c>
      <c r="L390" s="34">
        <f t="shared" si="153"/>
        <v>621</v>
      </c>
      <c r="M390" s="34">
        <f t="shared" si="154"/>
        <v>4104</v>
      </c>
      <c r="N390" s="34">
        <f t="shared" si="142"/>
        <v>12500</v>
      </c>
      <c r="O390" s="35">
        <f t="shared" si="143"/>
        <v>11.666700000000001</v>
      </c>
      <c r="P390" s="36">
        <v>6.48</v>
      </c>
      <c r="Q390" s="36">
        <f t="shared" si="144"/>
        <v>4.6296296296296298</v>
      </c>
      <c r="R390" s="34" t="s">
        <v>110</v>
      </c>
      <c r="S390" s="37">
        <f t="shared" si="134"/>
        <v>675.15432098765427</v>
      </c>
      <c r="T390" s="41"/>
      <c r="U390" s="38">
        <v>2000</v>
      </c>
      <c r="V390" s="39">
        <v>2000</v>
      </c>
      <c r="W390" s="39">
        <v>4750</v>
      </c>
      <c r="X390" s="39">
        <v>4750</v>
      </c>
      <c r="Y390" s="39"/>
      <c r="Z390" s="39">
        <f t="shared" si="155"/>
        <v>13500</v>
      </c>
      <c r="AA390" s="39">
        <v>3500</v>
      </c>
      <c r="AB390" s="34">
        <f t="shared" si="145"/>
        <v>14040</v>
      </c>
      <c r="AC390" s="39">
        <v>2700</v>
      </c>
      <c r="AD390" s="37">
        <f t="shared" si="146"/>
        <v>464.4</v>
      </c>
      <c r="AE390" s="34">
        <f t="shared" si="147"/>
        <v>3564</v>
      </c>
      <c r="AF390" s="34">
        <v>10000</v>
      </c>
      <c r="AG390" s="40">
        <f t="shared" si="148"/>
        <v>11.8962</v>
      </c>
      <c r="AH390" s="36">
        <v>3.75</v>
      </c>
      <c r="AI390" s="36">
        <f t="shared" si="149"/>
        <v>5</v>
      </c>
      <c r="AJ390" s="34" t="s">
        <v>110</v>
      </c>
      <c r="AK390" s="37">
        <f t="shared" si="150"/>
        <v>3733.3333333333335</v>
      </c>
    </row>
    <row r="391" spans="1:37">
      <c r="A391" s="47"/>
      <c r="B391" s="34" t="s">
        <v>375</v>
      </c>
      <c r="C391" s="34">
        <v>1500</v>
      </c>
      <c r="D391" s="34">
        <v>1500</v>
      </c>
      <c r="E391" s="34">
        <v>3850</v>
      </c>
      <c r="F391" s="34">
        <v>5650</v>
      </c>
      <c r="G391" s="34"/>
      <c r="H391" s="34">
        <f t="shared" si="151"/>
        <v>12500</v>
      </c>
      <c r="I391" s="34">
        <v>3000</v>
      </c>
      <c r="J391" s="34">
        <f t="shared" si="152"/>
        <v>13125</v>
      </c>
      <c r="K391" s="34">
        <v>2700</v>
      </c>
      <c r="L391" s="34">
        <f t="shared" si="153"/>
        <v>621</v>
      </c>
      <c r="M391" s="34">
        <f t="shared" si="154"/>
        <v>4104</v>
      </c>
      <c r="N391" s="34">
        <f t="shared" si="142"/>
        <v>12500</v>
      </c>
      <c r="O391" s="35">
        <f t="shared" si="143"/>
        <v>11.666700000000001</v>
      </c>
      <c r="P391" s="36">
        <v>6.48</v>
      </c>
      <c r="Q391" s="36">
        <f t="shared" si="144"/>
        <v>4.6296296296296298</v>
      </c>
      <c r="R391" s="34" t="s">
        <v>110</v>
      </c>
      <c r="S391" s="37">
        <f t="shared" si="134"/>
        <v>675.15432098765427</v>
      </c>
      <c r="T391" s="41"/>
      <c r="U391" s="38">
        <v>2000</v>
      </c>
      <c r="V391" s="39">
        <v>2000</v>
      </c>
      <c r="W391" s="39">
        <v>3500</v>
      </c>
      <c r="X391" s="39">
        <v>6000</v>
      </c>
      <c r="Y391" s="39"/>
      <c r="Z391" s="39">
        <f t="shared" si="155"/>
        <v>13500</v>
      </c>
      <c r="AA391" s="39">
        <v>3500</v>
      </c>
      <c r="AB391" s="34">
        <f t="shared" si="145"/>
        <v>14040</v>
      </c>
      <c r="AC391" s="39">
        <v>2750</v>
      </c>
      <c r="AD391" s="37">
        <f t="shared" si="146"/>
        <v>472.99999999999994</v>
      </c>
      <c r="AE391" s="34">
        <f t="shared" si="147"/>
        <v>3630</v>
      </c>
      <c r="AF391" s="34">
        <v>10000</v>
      </c>
      <c r="AG391" s="40">
        <f t="shared" si="148"/>
        <v>12.1165</v>
      </c>
      <c r="AH391" s="36">
        <v>3.75</v>
      </c>
      <c r="AI391" s="36">
        <f t="shared" si="149"/>
        <v>4.9090909090909092</v>
      </c>
      <c r="AJ391" s="34" t="s">
        <v>110</v>
      </c>
      <c r="AK391" s="37">
        <f t="shared" si="150"/>
        <v>3733.3333333333335</v>
      </c>
    </row>
    <row r="392" spans="1:37">
      <c r="A392" s="47"/>
      <c r="B392" s="34" t="s">
        <v>258</v>
      </c>
      <c r="C392" s="34">
        <v>2000</v>
      </c>
      <c r="D392" s="34">
        <v>2500</v>
      </c>
      <c r="E392" s="34">
        <v>2500</v>
      </c>
      <c r="F392" s="34">
        <v>2500</v>
      </c>
      <c r="G392" s="34"/>
      <c r="H392" s="34">
        <f t="shared" si="151"/>
        <v>9500</v>
      </c>
      <c r="I392" s="34">
        <v>3000</v>
      </c>
      <c r="J392" s="34">
        <f t="shared" si="152"/>
        <v>9975</v>
      </c>
      <c r="K392" s="34">
        <v>2700</v>
      </c>
      <c r="L392" s="34">
        <f t="shared" si="153"/>
        <v>621</v>
      </c>
      <c r="M392" s="34">
        <f t="shared" si="154"/>
        <v>4104</v>
      </c>
      <c r="N392" s="34">
        <f t="shared" si="142"/>
        <v>9500</v>
      </c>
      <c r="O392" s="35">
        <f t="shared" si="143"/>
        <v>11.666700000000001</v>
      </c>
      <c r="P392" s="36">
        <v>6.48</v>
      </c>
      <c r="Q392" s="36">
        <f t="shared" si="144"/>
        <v>3.5185185185185186</v>
      </c>
      <c r="R392" s="34" t="s">
        <v>25</v>
      </c>
      <c r="S392" s="37">
        <f t="shared" si="134"/>
        <v>513.11728395061721</v>
      </c>
      <c r="T392" s="34"/>
      <c r="U392" s="38">
        <v>2500</v>
      </c>
      <c r="V392" s="39">
        <v>3000</v>
      </c>
      <c r="W392" s="39">
        <v>3000</v>
      </c>
      <c r="X392" s="39">
        <v>3000</v>
      </c>
      <c r="Y392" s="39"/>
      <c r="Z392" s="39">
        <f t="shared" si="155"/>
        <v>11500</v>
      </c>
      <c r="AA392" s="39">
        <v>3500</v>
      </c>
      <c r="AB392" s="34">
        <f t="shared" si="145"/>
        <v>11960</v>
      </c>
      <c r="AC392" s="39">
        <v>2400</v>
      </c>
      <c r="AD392" s="37">
        <f t="shared" si="146"/>
        <v>412.79999999999995</v>
      </c>
      <c r="AE392" s="34">
        <f t="shared" si="147"/>
        <v>3168</v>
      </c>
      <c r="AF392" s="34">
        <v>10000</v>
      </c>
      <c r="AG392" s="40">
        <f t="shared" si="148"/>
        <v>10.574400000000001</v>
      </c>
      <c r="AH392" s="36">
        <v>3.75</v>
      </c>
      <c r="AI392" s="36">
        <f t="shared" si="149"/>
        <v>4.791666666666667</v>
      </c>
      <c r="AJ392" s="34" t="s">
        <v>104</v>
      </c>
      <c r="AK392" s="37">
        <f t="shared" si="150"/>
        <v>3733.3333333333335</v>
      </c>
    </row>
    <row r="393" spans="1:37">
      <c r="A393" s="47"/>
      <c r="B393" s="34" t="s">
        <v>289</v>
      </c>
      <c r="C393" s="34">
        <v>2000</v>
      </c>
      <c r="D393" s="34">
        <v>2500</v>
      </c>
      <c r="E393" s="34">
        <v>2500</v>
      </c>
      <c r="F393" s="34">
        <v>3500</v>
      </c>
      <c r="G393" s="34"/>
      <c r="H393" s="34">
        <f t="shared" si="151"/>
        <v>10500</v>
      </c>
      <c r="I393" s="34">
        <v>3000</v>
      </c>
      <c r="J393" s="34">
        <f t="shared" si="152"/>
        <v>11025</v>
      </c>
      <c r="K393" s="34">
        <v>2700</v>
      </c>
      <c r="L393" s="34">
        <f t="shared" si="153"/>
        <v>621</v>
      </c>
      <c r="M393" s="34">
        <f t="shared" si="154"/>
        <v>4104</v>
      </c>
      <c r="N393" s="34">
        <f t="shared" si="142"/>
        <v>10500</v>
      </c>
      <c r="O393" s="35">
        <f t="shared" si="143"/>
        <v>11.666700000000001</v>
      </c>
      <c r="P393" s="36">
        <v>6.48</v>
      </c>
      <c r="Q393" s="36">
        <f t="shared" si="144"/>
        <v>3.8888888888888888</v>
      </c>
      <c r="R393" s="34" t="s">
        <v>25</v>
      </c>
      <c r="S393" s="37">
        <f t="shared" si="134"/>
        <v>567.12962962962956</v>
      </c>
      <c r="T393" s="34"/>
      <c r="U393" s="38">
        <v>2500</v>
      </c>
      <c r="V393" s="39">
        <v>3000</v>
      </c>
      <c r="W393" s="39">
        <v>3000</v>
      </c>
      <c r="X393" s="39">
        <v>4000</v>
      </c>
      <c r="Y393" s="39"/>
      <c r="Z393" s="39">
        <f t="shared" si="155"/>
        <v>12500</v>
      </c>
      <c r="AA393" s="39">
        <v>3500</v>
      </c>
      <c r="AB393" s="34">
        <f t="shared" si="145"/>
        <v>13000</v>
      </c>
      <c r="AC393" s="39">
        <v>2500</v>
      </c>
      <c r="AD393" s="37">
        <f t="shared" si="146"/>
        <v>429.99999999999994</v>
      </c>
      <c r="AE393" s="34">
        <f t="shared" si="147"/>
        <v>3300</v>
      </c>
      <c r="AF393" s="34">
        <v>10000</v>
      </c>
      <c r="AG393" s="40">
        <f t="shared" si="148"/>
        <v>11.015000000000001</v>
      </c>
      <c r="AH393" s="36">
        <v>3.75</v>
      </c>
      <c r="AI393" s="36">
        <f t="shared" si="149"/>
        <v>5</v>
      </c>
      <c r="AJ393" s="34" t="s">
        <v>104</v>
      </c>
      <c r="AK393" s="37">
        <f t="shared" si="150"/>
        <v>3733.3333333333335</v>
      </c>
    </row>
    <row r="394" spans="1:37">
      <c r="A394" s="47"/>
      <c r="B394" s="34" t="s">
        <v>331</v>
      </c>
      <c r="C394" s="34">
        <v>2000</v>
      </c>
      <c r="D394" s="34">
        <v>2500</v>
      </c>
      <c r="E394" s="34">
        <v>2500</v>
      </c>
      <c r="F394" s="34">
        <v>5000</v>
      </c>
      <c r="G394" s="34"/>
      <c r="H394" s="34">
        <f t="shared" si="151"/>
        <v>12000</v>
      </c>
      <c r="I394" s="34">
        <v>3000</v>
      </c>
      <c r="J394" s="34">
        <f t="shared" si="152"/>
        <v>12600</v>
      </c>
      <c r="K394" s="34">
        <v>2700</v>
      </c>
      <c r="L394" s="34">
        <f t="shared" si="153"/>
        <v>621</v>
      </c>
      <c r="M394" s="34">
        <f t="shared" si="154"/>
        <v>4104</v>
      </c>
      <c r="N394" s="34">
        <f t="shared" si="142"/>
        <v>12000</v>
      </c>
      <c r="O394" s="35">
        <f t="shared" si="143"/>
        <v>11.666700000000001</v>
      </c>
      <c r="P394" s="36">
        <v>6.48</v>
      </c>
      <c r="Q394" s="36">
        <f t="shared" si="144"/>
        <v>4.4444444444444446</v>
      </c>
      <c r="R394" s="34" t="s">
        <v>110</v>
      </c>
      <c r="S394" s="37">
        <f t="shared" si="134"/>
        <v>648.14814814814804</v>
      </c>
      <c r="T394" s="41"/>
      <c r="U394" s="38">
        <v>2500</v>
      </c>
      <c r="V394" s="39">
        <v>3000</v>
      </c>
      <c r="W394" s="39">
        <v>3000</v>
      </c>
      <c r="X394" s="39">
        <v>5000</v>
      </c>
      <c r="Y394" s="39"/>
      <c r="Z394" s="39">
        <f t="shared" si="155"/>
        <v>13500</v>
      </c>
      <c r="AA394" s="39">
        <v>3500</v>
      </c>
      <c r="AB394" s="34">
        <f t="shared" si="145"/>
        <v>14040</v>
      </c>
      <c r="AC394" s="39">
        <v>2600</v>
      </c>
      <c r="AD394" s="37">
        <f t="shared" si="146"/>
        <v>447.2</v>
      </c>
      <c r="AE394" s="34">
        <f t="shared" si="147"/>
        <v>3432</v>
      </c>
      <c r="AF394" s="34">
        <v>10000</v>
      </c>
      <c r="AG394" s="40">
        <f t="shared" si="148"/>
        <v>11.4556</v>
      </c>
      <c r="AH394" s="36">
        <v>3.75</v>
      </c>
      <c r="AI394" s="36">
        <f t="shared" si="149"/>
        <v>5.1923076923076925</v>
      </c>
      <c r="AJ394" s="34" t="s">
        <v>110</v>
      </c>
      <c r="AK394" s="37">
        <f t="shared" si="150"/>
        <v>3733.3333333333335</v>
      </c>
    </row>
    <row r="395" spans="1:37">
      <c r="A395" s="47"/>
      <c r="B395" s="34" t="s">
        <v>363</v>
      </c>
      <c r="C395" s="34">
        <v>1900</v>
      </c>
      <c r="D395" s="34">
        <v>2300</v>
      </c>
      <c r="E395" s="34">
        <v>2300</v>
      </c>
      <c r="F395" s="34">
        <v>6000</v>
      </c>
      <c r="G395" s="34"/>
      <c r="H395" s="34">
        <f t="shared" si="151"/>
        <v>12500</v>
      </c>
      <c r="I395" s="34">
        <v>3000</v>
      </c>
      <c r="J395" s="34">
        <f t="shared" si="152"/>
        <v>13125</v>
      </c>
      <c r="K395" s="34">
        <v>2700</v>
      </c>
      <c r="L395" s="34">
        <f t="shared" si="153"/>
        <v>621</v>
      </c>
      <c r="M395" s="34">
        <f t="shared" si="154"/>
        <v>4104</v>
      </c>
      <c r="N395" s="34">
        <f t="shared" si="142"/>
        <v>12500</v>
      </c>
      <c r="O395" s="35">
        <f t="shared" si="143"/>
        <v>11.666700000000001</v>
      </c>
      <c r="P395" s="36">
        <v>6.48</v>
      </c>
      <c r="Q395" s="36">
        <f t="shared" si="144"/>
        <v>4.6296296296296298</v>
      </c>
      <c r="R395" s="34" t="s">
        <v>110</v>
      </c>
      <c r="S395" s="37">
        <f t="shared" si="134"/>
        <v>675.15432098765427</v>
      </c>
      <c r="T395" s="41"/>
      <c r="U395" s="38">
        <v>2000</v>
      </c>
      <c r="V395" s="39">
        <v>2500</v>
      </c>
      <c r="W395" s="39">
        <v>2500</v>
      </c>
      <c r="X395" s="39">
        <v>6500</v>
      </c>
      <c r="Y395" s="39"/>
      <c r="Z395" s="39">
        <f t="shared" si="155"/>
        <v>13500</v>
      </c>
      <c r="AA395" s="39">
        <v>3500</v>
      </c>
      <c r="AB395" s="34">
        <f t="shared" si="145"/>
        <v>14040</v>
      </c>
      <c r="AC395" s="39">
        <v>2700</v>
      </c>
      <c r="AD395" s="37">
        <f t="shared" si="146"/>
        <v>464.4</v>
      </c>
      <c r="AE395" s="34">
        <f t="shared" si="147"/>
        <v>3564</v>
      </c>
      <c r="AF395" s="34">
        <v>10000</v>
      </c>
      <c r="AG395" s="40">
        <f t="shared" si="148"/>
        <v>11.8962</v>
      </c>
      <c r="AH395" s="36">
        <v>3.75</v>
      </c>
      <c r="AI395" s="36">
        <f t="shared" si="149"/>
        <v>5</v>
      </c>
      <c r="AJ395" s="34" t="s">
        <v>110</v>
      </c>
      <c r="AK395" s="37">
        <f t="shared" si="150"/>
        <v>3733.3333333333335</v>
      </c>
    </row>
    <row r="396" spans="1:37">
      <c r="A396" s="47"/>
      <c r="B396" s="34" t="s">
        <v>293</v>
      </c>
      <c r="C396" s="34">
        <v>2000</v>
      </c>
      <c r="D396" s="34">
        <v>3500</v>
      </c>
      <c r="E396" s="34">
        <v>3500</v>
      </c>
      <c r="F396" s="34">
        <v>3500</v>
      </c>
      <c r="G396" s="34"/>
      <c r="H396" s="34">
        <f t="shared" si="151"/>
        <v>12500</v>
      </c>
      <c r="I396" s="34">
        <v>3000</v>
      </c>
      <c r="J396" s="34">
        <f t="shared" si="152"/>
        <v>13125</v>
      </c>
      <c r="K396" s="34">
        <v>2700</v>
      </c>
      <c r="L396" s="34">
        <f t="shared" si="153"/>
        <v>621</v>
      </c>
      <c r="M396" s="34">
        <f t="shared" si="154"/>
        <v>4104</v>
      </c>
      <c r="N396" s="34">
        <f t="shared" si="142"/>
        <v>12500</v>
      </c>
      <c r="O396" s="35">
        <f t="shared" si="143"/>
        <v>11.666700000000001</v>
      </c>
      <c r="P396" s="36">
        <v>6.48</v>
      </c>
      <c r="Q396" s="36">
        <f t="shared" si="144"/>
        <v>4.6296296296296298</v>
      </c>
      <c r="R396" s="34" t="s">
        <v>110</v>
      </c>
      <c r="S396" s="37">
        <f t="shared" si="134"/>
        <v>675.15432098765427</v>
      </c>
      <c r="T396" s="41"/>
      <c r="U396" s="38">
        <v>2000</v>
      </c>
      <c r="V396" s="39">
        <v>3500</v>
      </c>
      <c r="W396" s="39">
        <v>3500</v>
      </c>
      <c r="X396" s="39">
        <v>3500</v>
      </c>
      <c r="Y396" s="39"/>
      <c r="Z396" s="39">
        <f t="shared" si="155"/>
        <v>12500</v>
      </c>
      <c r="AA396" s="39">
        <v>3500</v>
      </c>
      <c r="AB396" s="34">
        <f t="shared" si="145"/>
        <v>13000</v>
      </c>
      <c r="AC396" s="39">
        <v>2400</v>
      </c>
      <c r="AD396" s="37">
        <f t="shared" si="146"/>
        <v>412.79999999999995</v>
      </c>
      <c r="AE396" s="34">
        <f t="shared" si="147"/>
        <v>3168</v>
      </c>
      <c r="AF396" s="34">
        <v>10000</v>
      </c>
      <c r="AG396" s="40">
        <f t="shared" si="148"/>
        <v>10.574400000000001</v>
      </c>
      <c r="AH396" s="36">
        <v>3.75</v>
      </c>
      <c r="AI396" s="36">
        <f t="shared" si="149"/>
        <v>5.208333333333333</v>
      </c>
      <c r="AJ396" s="34" t="s">
        <v>110</v>
      </c>
      <c r="AK396" s="37">
        <f t="shared" si="150"/>
        <v>3733.3333333333335</v>
      </c>
    </row>
    <row r="397" spans="1:37">
      <c r="A397" s="47"/>
      <c r="B397" s="34" t="s">
        <v>338</v>
      </c>
      <c r="C397" s="34">
        <v>2000</v>
      </c>
      <c r="D397" s="34">
        <v>3000</v>
      </c>
      <c r="E397" s="34">
        <v>3000</v>
      </c>
      <c r="F397" s="34">
        <v>4500</v>
      </c>
      <c r="G397" s="34"/>
      <c r="H397" s="34">
        <f t="shared" si="151"/>
        <v>12500</v>
      </c>
      <c r="I397" s="34">
        <v>3000</v>
      </c>
      <c r="J397" s="34">
        <f t="shared" si="152"/>
        <v>13125</v>
      </c>
      <c r="K397" s="34">
        <v>2700</v>
      </c>
      <c r="L397" s="34">
        <f t="shared" si="153"/>
        <v>621</v>
      </c>
      <c r="M397" s="34">
        <f t="shared" si="154"/>
        <v>4104</v>
      </c>
      <c r="N397" s="34">
        <f t="shared" si="142"/>
        <v>12500</v>
      </c>
      <c r="O397" s="35">
        <f t="shared" si="143"/>
        <v>11.666700000000001</v>
      </c>
      <c r="P397" s="36">
        <v>6.48</v>
      </c>
      <c r="Q397" s="36">
        <f t="shared" si="144"/>
        <v>4.6296296296296298</v>
      </c>
      <c r="R397" s="34" t="s">
        <v>110</v>
      </c>
      <c r="S397" s="37">
        <f t="shared" si="134"/>
        <v>675.15432098765427</v>
      </c>
      <c r="T397" s="41"/>
      <c r="U397" s="38">
        <v>2000</v>
      </c>
      <c r="V397" s="39">
        <v>3500</v>
      </c>
      <c r="W397" s="39">
        <v>3500</v>
      </c>
      <c r="X397" s="39">
        <v>4500</v>
      </c>
      <c r="Y397" s="39"/>
      <c r="Z397" s="39">
        <f t="shared" si="155"/>
        <v>13500</v>
      </c>
      <c r="AA397" s="39">
        <v>3500</v>
      </c>
      <c r="AB397" s="34">
        <f t="shared" si="145"/>
        <v>14040</v>
      </c>
      <c r="AC397" s="39">
        <v>2600</v>
      </c>
      <c r="AD397" s="37">
        <f t="shared" si="146"/>
        <v>447.2</v>
      </c>
      <c r="AE397" s="34">
        <f t="shared" si="147"/>
        <v>3432</v>
      </c>
      <c r="AF397" s="34">
        <v>10000</v>
      </c>
      <c r="AG397" s="40">
        <f t="shared" si="148"/>
        <v>11.4556</v>
      </c>
      <c r="AH397" s="36">
        <v>3.75</v>
      </c>
      <c r="AI397" s="36">
        <f t="shared" si="149"/>
        <v>5.1923076923076925</v>
      </c>
      <c r="AJ397" s="34" t="s">
        <v>110</v>
      </c>
      <c r="AK397" s="37">
        <f t="shared" si="150"/>
        <v>3733.3333333333335</v>
      </c>
    </row>
    <row r="398" spans="1:37">
      <c r="A398" s="47"/>
      <c r="B398" s="34" t="s">
        <v>376</v>
      </c>
      <c r="C398" s="34">
        <v>1500</v>
      </c>
      <c r="D398" s="34">
        <v>2500</v>
      </c>
      <c r="E398" s="34">
        <v>2500</v>
      </c>
      <c r="F398" s="34">
        <v>6000</v>
      </c>
      <c r="G398" s="34"/>
      <c r="H398" s="34">
        <f t="shared" si="151"/>
        <v>12500</v>
      </c>
      <c r="I398" s="34">
        <v>3000</v>
      </c>
      <c r="J398" s="34">
        <f t="shared" si="152"/>
        <v>13125</v>
      </c>
      <c r="K398" s="34">
        <v>2700</v>
      </c>
      <c r="L398" s="34">
        <f t="shared" si="153"/>
        <v>621</v>
      </c>
      <c r="M398" s="34">
        <f t="shared" si="154"/>
        <v>4104</v>
      </c>
      <c r="N398" s="34">
        <f t="shared" si="142"/>
        <v>12500</v>
      </c>
      <c r="O398" s="35">
        <f t="shared" si="143"/>
        <v>11.666700000000001</v>
      </c>
      <c r="P398" s="36">
        <v>6.48</v>
      </c>
      <c r="Q398" s="36">
        <f t="shared" si="144"/>
        <v>4.6296296296296298</v>
      </c>
      <c r="R398" s="34" t="s">
        <v>110</v>
      </c>
      <c r="S398" s="37">
        <f t="shared" si="134"/>
        <v>675.15432098765427</v>
      </c>
      <c r="T398" s="41"/>
      <c r="U398" s="38">
        <v>1800</v>
      </c>
      <c r="V398" s="39">
        <v>3000</v>
      </c>
      <c r="W398" s="39">
        <v>3000</v>
      </c>
      <c r="X398" s="39">
        <v>5700</v>
      </c>
      <c r="Y398" s="39"/>
      <c r="Z398" s="39">
        <f t="shared" si="155"/>
        <v>13500</v>
      </c>
      <c r="AA398" s="39">
        <v>3500</v>
      </c>
      <c r="AB398" s="34">
        <f t="shared" si="145"/>
        <v>14040</v>
      </c>
      <c r="AC398" s="39">
        <v>2700</v>
      </c>
      <c r="AD398" s="37">
        <f t="shared" si="146"/>
        <v>464.4</v>
      </c>
      <c r="AE398" s="34">
        <f t="shared" si="147"/>
        <v>3564</v>
      </c>
      <c r="AF398" s="34">
        <v>10000</v>
      </c>
      <c r="AG398" s="40">
        <f t="shared" si="148"/>
        <v>11.8962</v>
      </c>
      <c r="AH398" s="36">
        <v>3.75</v>
      </c>
      <c r="AI398" s="36">
        <f t="shared" si="149"/>
        <v>5</v>
      </c>
      <c r="AJ398" s="34" t="s">
        <v>110</v>
      </c>
      <c r="AK398" s="37">
        <f t="shared" si="150"/>
        <v>3733.3333333333335</v>
      </c>
    </row>
    <row r="399" spans="1:37">
      <c r="A399" s="47"/>
      <c r="B399" s="34" t="s">
        <v>259</v>
      </c>
      <c r="C399" s="34">
        <v>2600</v>
      </c>
      <c r="D399" s="34">
        <v>2600</v>
      </c>
      <c r="E399" s="34">
        <v>2600</v>
      </c>
      <c r="F399" s="34">
        <v>2600</v>
      </c>
      <c r="G399" s="34"/>
      <c r="H399" s="34">
        <f>C399+D399+E399+F399+G399</f>
        <v>10400</v>
      </c>
      <c r="I399" s="34">
        <v>3400</v>
      </c>
      <c r="J399" s="34">
        <f>H399*1.05</f>
        <v>10920</v>
      </c>
      <c r="K399" s="34">
        <v>2700</v>
      </c>
      <c r="L399" s="34">
        <f>K399*0.23</f>
        <v>621</v>
      </c>
      <c r="M399" s="34">
        <f>K399*1.52</f>
        <v>4104</v>
      </c>
      <c r="N399" s="34">
        <f t="shared" si="142"/>
        <v>10400</v>
      </c>
      <c r="O399" s="35">
        <f>K399*0.004321</f>
        <v>11.666700000000001</v>
      </c>
      <c r="P399" s="36">
        <v>6.6</v>
      </c>
      <c r="Q399" s="36">
        <f>H399/K399</f>
        <v>3.8518518518518516</v>
      </c>
      <c r="R399" s="34" t="s">
        <v>25</v>
      </c>
      <c r="S399" s="37">
        <f t="shared" si="134"/>
        <v>551.5151515151515</v>
      </c>
      <c r="T399" s="34"/>
      <c r="U399" s="38">
        <v>3000</v>
      </c>
      <c r="V399" s="39">
        <v>3000</v>
      </c>
      <c r="W399" s="39">
        <v>3000</v>
      </c>
      <c r="X399" s="39">
        <v>3000</v>
      </c>
      <c r="Y399" s="39"/>
      <c r="Z399" s="39">
        <f>U399+V399+W399+X399+Y399</f>
        <v>12000</v>
      </c>
      <c r="AA399" s="34">
        <v>3500</v>
      </c>
      <c r="AB399" s="34">
        <f>Z399*1.04</f>
        <v>12480</v>
      </c>
      <c r="AC399" s="34">
        <f>K399+150</f>
        <v>2850</v>
      </c>
      <c r="AD399" s="37">
        <f>AC399*0.172</f>
        <v>490.2</v>
      </c>
      <c r="AE399" s="34">
        <f>AC399*1.32</f>
        <v>3762</v>
      </c>
      <c r="AF399" s="34">
        <v>10000</v>
      </c>
      <c r="AG399" s="40">
        <f>AC399*0.004406</f>
        <v>12.5571</v>
      </c>
      <c r="AH399" s="36">
        <v>3.73</v>
      </c>
      <c r="AI399" s="36">
        <f>Z399/AC399</f>
        <v>4.2105263157894735</v>
      </c>
      <c r="AJ399" s="34" t="s">
        <v>104</v>
      </c>
      <c r="AK399" s="37">
        <f>AF399*1400/AH399/1000</f>
        <v>3753.3512064343163</v>
      </c>
    </row>
    <row r="400" spans="1:37">
      <c r="A400" s="47"/>
      <c r="B400" s="34" t="s">
        <v>291</v>
      </c>
      <c r="C400" s="34">
        <v>2600</v>
      </c>
      <c r="D400" s="34">
        <v>2600</v>
      </c>
      <c r="E400" s="34">
        <v>2600</v>
      </c>
      <c r="F400" s="34">
        <v>3500</v>
      </c>
      <c r="G400" s="34"/>
      <c r="H400" s="34">
        <f t="shared" ref="H400:H417" si="156">C400+D400+E400+F400+G400</f>
        <v>11300</v>
      </c>
      <c r="I400" s="34">
        <v>3400</v>
      </c>
      <c r="J400" s="34">
        <f t="shared" ref="J400:J417" si="157">H400*1.05</f>
        <v>11865</v>
      </c>
      <c r="K400" s="34">
        <v>2750</v>
      </c>
      <c r="L400" s="34">
        <f t="shared" ref="L400:L417" si="158">K400*0.23</f>
        <v>632.5</v>
      </c>
      <c r="M400" s="34">
        <f t="shared" ref="M400:M417" si="159">K400*1.52</f>
        <v>4180</v>
      </c>
      <c r="N400" s="34">
        <f t="shared" si="142"/>
        <v>11300</v>
      </c>
      <c r="O400" s="35">
        <f t="shared" ref="O400:O417" si="160">K400*0.004321</f>
        <v>11.88275</v>
      </c>
      <c r="P400" s="36">
        <v>6.7</v>
      </c>
      <c r="Q400" s="36">
        <f t="shared" ref="Q400:Q417" si="161">H400/K400</f>
        <v>4.1090909090909093</v>
      </c>
      <c r="R400" s="34" t="s">
        <v>25</v>
      </c>
      <c r="S400" s="37">
        <f t="shared" si="134"/>
        <v>590.29850746268653</v>
      </c>
      <c r="T400" s="34"/>
      <c r="U400" s="38">
        <v>3000</v>
      </c>
      <c r="V400" s="39">
        <v>3000</v>
      </c>
      <c r="W400" s="39">
        <v>3000</v>
      </c>
      <c r="X400" s="39">
        <v>4000</v>
      </c>
      <c r="Y400" s="39"/>
      <c r="Z400" s="39">
        <f t="shared" ref="Z400:Z417" si="162">U400+V400+W400+X400+Y400</f>
        <v>13000</v>
      </c>
      <c r="AA400" s="34">
        <v>3500</v>
      </c>
      <c r="AB400" s="34">
        <f t="shared" ref="AB400:AB417" si="163">Z400*1.04</f>
        <v>13520</v>
      </c>
      <c r="AC400" s="34">
        <f>K400+150</f>
        <v>2900</v>
      </c>
      <c r="AD400" s="37">
        <f t="shared" ref="AD400:AD417" si="164">AC400*0.172</f>
        <v>498.79999999999995</v>
      </c>
      <c r="AE400" s="34">
        <f t="shared" ref="AE400:AE417" si="165">AC400*1.32</f>
        <v>3828</v>
      </c>
      <c r="AF400" s="34">
        <v>10000</v>
      </c>
      <c r="AG400" s="40">
        <f t="shared" ref="AG400:AG417" si="166">AC400*0.004406</f>
        <v>12.7774</v>
      </c>
      <c r="AH400" s="36">
        <v>3.75</v>
      </c>
      <c r="AI400" s="36">
        <f t="shared" ref="AI400:AI417" si="167">Z400/AC400</f>
        <v>4.4827586206896548</v>
      </c>
      <c r="AJ400" s="34" t="s">
        <v>104</v>
      </c>
      <c r="AK400" s="37">
        <f t="shared" ref="AK400:AK417" si="168">AF400*1400/AH400/1000</f>
        <v>3733.3333333333335</v>
      </c>
    </row>
    <row r="401" spans="1:37">
      <c r="A401" s="47"/>
      <c r="B401" s="34" t="s">
        <v>332</v>
      </c>
      <c r="C401" s="34">
        <v>2500</v>
      </c>
      <c r="D401" s="34">
        <v>2500</v>
      </c>
      <c r="E401" s="34">
        <v>2500</v>
      </c>
      <c r="F401" s="34">
        <v>5000</v>
      </c>
      <c r="G401" s="34"/>
      <c r="H401" s="34">
        <f t="shared" si="156"/>
        <v>12500</v>
      </c>
      <c r="I401" s="34">
        <v>3400</v>
      </c>
      <c r="J401" s="34">
        <f t="shared" si="157"/>
        <v>13125</v>
      </c>
      <c r="K401" s="34">
        <v>2800</v>
      </c>
      <c r="L401" s="34">
        <f t="shared" si="158"/>
        <v>644</v>
      </c>
      <c r="M401" s="34">
        <f t="shared" si="159"/>
        <v>4256</v>
      </c>
      <c r="N401" s="34">
        <f t="shared" si="142"/>
        <v>12500</v>
      </c>
      <c r="O401" s="35">
        <f t="shared" si="160"/>
        <v>12.098800000000001</v>
      </c>
      <c r="P401" s="36">
        <v>6.75</v>
      </c>
      <c r="Q401" s="36">
        <f t="shared" si="161"/>
        <v>4.4642857142857144</v>
      </c>
      <c r="R401" s="34" t="s">
        <v>110</v>
      </c>
      <c r="S401" s="37">
        <f t="shared" si="134"/>
        <v>648.14814814814815</v>
      </c>
      <c r="T401" s="41"/>
      <c r="U401" s="38">
        <v>2500</v>
      </c>
      <c r="V401" s="39">
        <v>2500</v>
      </c>
      <c r="W401" s="39">
        <v>2500</v>
      </c>
      <c r="X401" s="39">
        <v>6000</v>
      </c>
      <c r="Y401" s="39"/>
      <c r="Z401" s="39">
        <f t="shared" si="162"/>
        <v>13500</v>
      </c>
      <c r="AA401" s="34">
        <v>3500</v>
      </c>
      <c r="AB401" s="34">
        <f t="shared" si="163"/>
        <v>14040</v>
      </c>
      <c r="AC401" s="34">
        <v>3000</v>
      </c>
      <c r="AD401" s="37">
        <f t="shared" si="164"/>
        <v>516</v>
      </c>
      <c r="AE401" s="34">
        <f t="shared" si="165"/>
        <v>3960</v>
      </c>
      <c r="AF401" s="34">
        <v>10000</v>
      </c>
      <c r="AG401" s="40">
        <f t="shared" si="166"/>
        <v>13.218</v>
      </c>
      <c r="AH401" s="36">
        <v>3.77</v>
      </c>
      <c r="AI401" s="36">
        <f t="shared" si="167"/>
        <v>4.5</v>
      </c>
      <c r="AJ401" s="34" t="s">
        <v>110</v>
      </c>
      <c r="AK401" s="37">
        <f t="shared" si="168"/>
        <v>3713.5278514588858</v>
      </c>
    </row>
    <row r="402" spans="1:37">
      <c r="A402" s="47"/>
      <c r="B402" s="34" t="s">
        <v>365</v>
      </c>
      <c r="C402" s="34">
        <v>2000</v>
      </c>
      <c r="D402" s="34">
        <v>2000</v>
      </c>
      <c r="E402" s="34">
        <v>2000</v>
      </c>
      <c r="F402" s="34">
        <v>6500</v>
      </c>
      <c r="G402" s="34"/>
      <c r="H402" s="34">
        <f t="shared" si="156"/>
        <v>12500</v>
      </c>
      <c r="I402" s="34">
        <v>3400</v>
      </c>
      <c r="J402" s="34">
        <f t="shared" si="157"/>
        <v>13125</v>
      </c>
      <c r="K402" s="34">
        <v>2800</v>
      </c>
      <c r="L402" s="34">
        <f t="shared" si="158"/>
        <v>644</v>
      </c>
      <c r="M402" s="34">
        <f t="shared" si="159"/>
        <v>4256</v>
      </c>
      <c r="N402" s="34">
        <f t="shared" si="142"/>
        <v>12500</v>
      </c>
      <c r="O402" s="35">
        <f t="shared" si="160"/>
        <v>12.098800000000001</v>
      </c>
      <c r="P402" s="36">
        <v>6.76</v>
      </c>
      <c r="Q402" s="36">
        <f t="shared" si="161"/>
        <v>4.4642857142857144</v>
      </c>
      <c r="R402" s="34" t="s">
        <v>110</v>
      </c>
      <c r="S402" s="37">
        <f t="shared" si="134"/>
        <v>647.18934911242604</v>
      </c>
      <c r="T402" s="41"/>
      <c r="U402" s="38">
        <v>2300</v>
      </c>
      <c r="V402" s="39">
        <v>2300</v>
      </c>
      <c r="W402" s="39">
        <v>2300</v>
      </c>
      <c r="X402" s="39">
        <v>6500</v>
      </c>
      <c r="Y402" s="39"/>
      <c r="Z402" s="39">
        <f t="shared" si="162"/>
        <v>13400</v>
      </c>
      <c r="AA402" s="34">
        <v>3500</v>
      </c>
      <c r="AB402" s="34">
        <f t="shared" si="163"/>
        <v>13936</v>
      </c>
      <c r="AC402" s="34">
        <v>3200</v>
      </c>
      <c r="AD402" s="37">
        <f t="shared" si="164"/>
        <v>550.4</v>
      </c>
      <c r="AE402" s="34">
        <f t="shared" si="165"/>
        <v>4224</v>
      </c>
      <c r="AF402" s="34">
        <v>10000</v>
      </c>
      <c r="AG402" s="40">
        <f t="shared" si="166"/>
        <v>14.0992</v>
      </c>
      <c r="AH402" s="36">
        <v>3.77</v>
      </c>
      <c r="AI402" s="36">
        <f t="shared" si="167"/>
        <v>4.1875</v>
      </c>
      <c r="AJ402" s="34" t="s">
        <v>110</v>
      </c>
      <c r="AK402" s="37">
        <f t="shared" si="168"/>
        <v>3713.5278514588858</v>
      </c>
    </row>
    <row r="403" spans="1:37">
      <c r="A403" s="47"/>
      <c r="B403" s="34" t="s">
        <v>292</v>
      </c>
      <c r="C403" s="34">
        <v>2500</v>
      </c>
      <c r="D403" s="34">
        <v>2500</v>
      </c>
      <c r="E403" s="34">
        <v>3500</v>
      </c>
      <c r="F403" s="34">
        <v>3500</v>
      </c>
      <c r="G403" s="34"/>
      <c r="H403" s="34">
        <f t="shared" si="156"/>
        <v>12000</v>
      </c>
      <c r="I403" s="34">
        <v>3400</v>
      </c>
      <c r="J403" s="34">
        <f t="shared" si="157"/>
        <v>12600</v>
      </c>
      <c r="K403" s="34">
        <v>2800</v>
      </c>
      <c r="L403" s="34">
        <f t="shared" si="158"/>
        <v>644</v>
      </c>
      <c r="M403" s="34">
        <f t="shared" si="159"/>
        <v>4256</v>
      </c>
      <c r="N403" s="34">
        <f t="shared" si="142"/>
        <v>12000</v>
      </c>
      <c r="O403" s="35">
        <f t="shared" si="160"/>
        <v>12.098800000000001</v>
      </c>
      <c r="P403" s="36">
        <v>6.73</v>
      </c>
      <c r="Q403" s="36">
        <f t="shared" si="161"/>
        <v>4.2857142857142856</v>
      </c>
      <c r="R403" s="34" t="s">
        <v>110</v>
      </c>
      <c r="S403" s="37">
        <f t="shared" si="134"/>
        <v>624.07132243684998</v>
      </c>
      <c r="T403" s="41"/>
      <c r="U403" s="38">
        <v>3000</v>
      </c>
      <c r="V403" s="39">
        <v>3000</v>
      </c>
      <c r="W403" s="39">
        <v>3750</v>
      </c>
      <c r="X403" s="39">
        <v>3750</v>
      </c>
      <c r="Y403" s="39"/>
      <c r="Z403" s="39">
        <f t="shared" si="162"/>
        <v>13500</v>
      </c>
      <c r="AA403" s="34">
        <v>3500</v>
      </c>
      <c r="AB403" s="34">
        <f t="shared" si="163"/>
        <v>14040</v>
      </c>
      <c r="AC403" s="34">
        <f t="shared" ref="AC403:AC412" si="169">K403+150</f>
        <v>2950</v>
      </c>
      <c r="AD403" s="37">
        <f t="shared" si="164"/>
        <v>507.4</v>
      </c>
      <c r="AE403" s="34">
        <v>3841</v>
      </c>
      <c r="AF403" s="34">
        <v>10000</v>
      </c>
      <c r="AG403" s="40">
        <f t="shared" si="166"/>
        <v>12.9977</v>
      </c>
      <c r="AH403" s="36">
        <v>3.76</v>
      </c>
      <c r="AI403" s="36">
        <f t="shared" si="167"/>
        <v>4.5762711864406782</v>
      </c>
      <c r="AJ403" s="34" t="s">
        <v>104</v>
      </c>
      <c r="AK403" s="37">
        <f t="shared" si="168"/>
        <v>3723.4042553191493</v>
      </c>
    </row>
    <row r="404" spans="1:37">
      <c r="A404" s="47"/>
      <c r="B404" s="34" t="s">
        <v>339</v>
      </c>
      <c r="C404" s="34">
        <v>2500</v>
      </c>
      <c r="D404" s="34">
        <v>2500</v>
      </c>
      <c r="E404" s="34">
        <v>3200</v>
      </c>
      <c r="F404" s="34">
        <v>4300</v>
      </c>
      <c r="G404" s="34"/>
      <c r="H404" s="34">
        <f t="shared" si="156"/>
        <v>12500</v>
      </c>
      <c r="I404" s="34">
        <v>3400</v>
      </c>
      <c r="J404" s="34">
        <f t="shared" si="157"/>
        <v>13125</v>
      </c>
      <c r="K404" s="34">
        <v>2800</v>
      </c>
      <c r="L404" s="34">
        <f t="shared" si="158"/>
        <v>644</v>
      </c>
      <c r="M404" s="34">
        <f t="shared" si="159"/>
        <v>4256</v>
      </c>
      <c r="N404" s="34">
        <f t="shared" si="142"/>
        <v>12500</v>
      </c>
      <c r="O404" s="35">
        <f t="shared" si="160"/>
        <v>12.098800000000001</v>
      </c>
      <c r="P404" s="36">
        <v>6.75</v>
      </c>
      <c r="Q404" s="36">
        <f t="shared" si="161"/>
        <v>4.4642857142857144</v>
      </c>
      <c r="R404" s="34" t="s">
        <v>110</v>
      </c>
      <c r="S404" s="37">
        <f t="shared" si="134"/>
        <v>648.14814814814815</v>
      </c>
      <c r="T404" s="41"/>
      <c r="U404" s="38">
        <v>2500</v>
      </c>
      <c r="V404" s="39">
        <v>2500</v>
      </c>
      <c r="W404" s="39">
        <v>3500</v>
      </c>
      <c r="X404" s="39">
        <v>5000</v>
      </c>
      <c r="Y404" s="39"/>
      <c r="Z404" s="39">
        <f t="shared" si="162"/>
        <v>13500</v>
      </c>
      <c r="AA404" s="34">
        <v>3500</v>
      </c>
      <c r="AB404" s="34">
        <f t="shared" si="163"/>
        <v>14040</v>
      </c>
      <c r="AC404" s="34">
        <f t="shared" si="169"/>
        <v>2950</v>
      </c>
      <c r="AD404" s="37">
        <f t="shared" si="164"/>
        <v>507.4</v>
      </c>
      <c r="AE404" s="34">
        <f t="shared" si="165"/>
        <v>3894</v>
      </c>
      <c r="AF404" s="34">
        <v>10000</v>
      </c>
      <c r="AG404" s="40">
        <f t="shared" si="166"/>
        <v>12.9977</v>
      </c>
      <c r="AH404" s="36">
        <v>3.77</v>
      </c>
      <c r="AI404" s="36">
        <f t="shared" si="167"/>
        <v>4.5762711864406782</v>
      </c>
      <c r="AJ404" s="34" t="s">
        <v>110</v>
      </c>
      <c r="AK404" s="37">
        <f t="shared" si="168"/>
        <v>3713.5278514588858</v>
      </c>
    </row>
    <row r="405" spans="1:37">
      <c r="A405" s="47"/>
      <c r="B405" s="34" t="s">
        <v>366</v>
      </c>
      <c r="C405" s="34">
        <v>2000</v>
      </c>
      <c r="D405" s="34">
        <v>2000</v>
      </c>
      <c r="E405" s="34">
        <v>3000</v>
      </c>
      <c r="F405" s="34">
        <v>5500</v>
      </c>
      <c r="G405" s="34"/>
      <c r="H405" s="34">
        <f t="shared" si="156"/>
        <v>12500</v>
      </c>
      <c r="I405" s="34">
        <v>3400</v>
      </c>
      <c r="J405" s="34">
        <f t="shared" si="157"/>
        <v>13125</v>
      </c>
      <c r="K405" s="34">
        <v>2800</v>
      </c>
      <c r="L405" s="34">
        <f t="shared" si="158"/>
        <v>644</v>
      </c>
      <c r="M405" s="34">
        <f t="shared" si="159"/>
        <v>4256</v>
      </c>
      <c r="N405" s="34">
        <f t="shared" si="142"/>
        <v>12500</v>
      </c>
      <c r="O405" s="35">
        <f t="shared" si="160"/>
        <v>12.098800000000001</v>
      </c>
      <c r="P405" s="36">
        <v>6.76</v>
      </c>
      <c r="Q405" s="36">
        <f t="shared" si="161"/>
        <v>4.4642857142857144</v>
      </c>
      <c r="R405" s="34" t="s">
        <v>110</v>
      </c>
      <c r="S405" s="37">
        <f t="shared" si="134"/>
        <v>647.18934911242604</v>
      </c>
      <c r="T405" s="41"/>
      <c r="U405" s="38">
        <v>2000</v>
      </c>
      <c r="V405" s="39">
        <v>2000</v>
      </c>
      <c r="W405" s="39">
        <v>3500</v>
      </c>
      <c r="X405" s="39">
        <v>6000</v>
      </c>
      <c r="Y405" s="39"/>
      <c r="Z405" s="39">
        <f t="shared" si="162"/>
        <v>13500</v>
      </c>
      <c r="AA405" s="34">
        <v>3500</v>
      </c>
      <c r="AB405" s="34">
        <f t="shared" si="163"/>
        <v>14040</v>
      </c>
      <c r="AC405" s="34">
        <f t="shared" si="169"/>
        <v>2950</v>
      </c>
      <c r="AD405" s="37">
        <f t="shared" si="164"/>
        <v>507.4</v>
      </c>
      <c r="AE405" s="34">
        <f t="shared" si="165"/>
        <v>3894</v>
      </c>
      <c r="AF405" s="34">
        <v>10000</v>
      </c>
      <c r="AG405" s="40">
        <f t="shared" si="166"/>
        <v>12.9977</v>
      </c>
      <c r="AH405" s="36">
        <v>3.78</v>
      </c>
      <c r="AI405" s="36">
        <f t="shared" si="167"/>
        <v>4.5762711864406782</v>
      </c>
      <c r="AJ405" s="34" t="s">
        <v>110</v>
      </c>
      <c r="AK405" s="37">
        <f t="shared" si="168"/>
        <v>3703.7037037037039</v>
      </c>
    </row>
    <row r="406" spans="1:37">
      <c r="A406" s="47"/>
      <c r="B406" s="34" t="s">
        <v>340</v>
      </c>
      <c r="C406" s="34">
        <v>2000</v>
      </c>
      <c r="D406" s="34">
        <v>2000</v>
      </c>
      <c r="E406" s="34">
        <v>4250</v>
      </c>
      <c r="F406" s="34">
        <v>4250</v>
      </c>
      <c r="G406" s="34"/>
      <c r="H406" s="34">
        <f t="shared" si="156"/>
        <v>12500</v>
      </c>
      <c r="I406" s="34">
        <v>3400</v>
      </c>
      <c r="J406" s="34">
        <f t="shared" si="157"/>
        <v>13125</v>
      </c>
      <c r="K406" s="34">
        <v>2800</v>
      </c>
      <c r="L406" s="34">
        <f t="shared" si="158"/>
        <v>644</v>
      </c>
      <c r="M406" s="34">
        <f t="shared" si="159"/>
        <v>4256</v>
      </c>
      <c r="N406" s="34">
        <f t="shared" si="142"/>
        <v>12500</v>
      </c>
      <c r="O406" s="35">
        <f t="shared" si="160"/>
        <v>12.098800000000001</v>
      </c>
      <c r="P406" s="36">
        <v>6.76</v>
      </c>
      <c r="Q406" s="36">
        <f t="shared" si="161"/>
        <v>4.4642857142857144</v>
      </c>
      <c r="R406" s="34" t="s">
        <v>110</v>
      </c>
      <c r="S406" s="37">
        <f t="shared" si="134"/>
        <v>647.18934911242604</v>
      </c>
      <c r="T406" s="41"/>
      <c r="U406" s="38">
        <v>2000</v>
      </c>
      <c r="V406" s="39">
        <v>2000</v>
      </c>
      <c r="W406" s="39">
        <v>4750</v>
      </c>
      <c r="X406" s="39">
        <v>4750</v>
      </c>
      <c r="Y406" s="39"/>
      <c r="Z406" s="39">
        <f t="shared" si="162"/>
        <v>13500</v>
      </c>
      <c r="AA406" s="34">
        <v>3500</v>
      </c>
      <c r="AB406" s="34">
        <f t="shared" si="163"/>
        <v>14040</v>
      </c>
      <c r="AC406" s="34">
        <v>2900</v>
      </c>
      <c r="AD406" s="37">
        <f t="shared" si="164"/>
        <v>498.79999999999995</v>
      </c>
      <c r="AE406" s="34">
        <f t="shared" si="165"/>
        <v>3828</v>
      </c>
      <c r="AF406" s="34">
        <v>10000</v>
      </c>
      <c r="AG406" s="40">
        <f t="shared" si="166"/>
        <v>12.7774</v>
      </c>
      <c r="AH406" s="36">
        <v>3.77</v>
      </c>
      <c r="AI406" s="36">
        <f t="shared" si="167"/>
        <v>4.6551724137931032</v>
      </c>
      <c r="AJ406" s="34" t="s">
        <v>110</v>
      </c>
      <c r="AK406" s="37">
        <f t="shared" si="168"/>
        <v>3713.5278514588858</v>
      </c>
    </row>
    <row r="407" spans="1:37">
      <c r="A407" s="47"/>
      <c r="B407" s="34" t="s">
        <v>377</v>
      </c>
      <c r="C407" s="34">
        <v>1900</v>
      </c>
      <c r="D407" s="34">
        <v>1900</v>
      </c>
      <c r="E407" s="34">
        <v>3700</v>
      </c>
      <c r="F407" s="34">
        <v>5000</v>
      </c>
      <c r="G407" s="34"/>
      <c r="H407" s="34">
        <f t="shared" si="156"/>
        <v>12500</v>
      </c>
      <c r="I407" s="34">
        <v>3400</v>
      </c>
      <c r="J407" s="34">
        <f t="shared" si="157"/>
        <v>13125</v>
      </c>
      <c r="K407" s="34">
        <v>2800</v>
      </c>
      <c r="L407" s="34">
        <f t="shared" si="158"/>
        <v>644</v>
      </c>
      <c r="M407" s="34">
        <f t="shared" si="159"/>
        <v>4256</v>
      </c>
      <c r="N407" s="34">
        <f t="shared" si="142"/>
        <v>12500</v>
      </c>
      <c r="O407" s="35">
        <f t="shared" si="160"/>
        <v>12.098800000000001</v>
      </c>
      <c r="P407" s="36">
        <v>6.76</v>
      </c>
      <c r="Q407" s="36">
        <f t="shared" si="161"/>
        <v>4.4642857142857144</v>
      </c>
      <c r="R407" s="34" t="s">
        <v>110</v>
      </c>
      <c r="S407" s="37">
        <f t="shared" si="134"/>
        <v>647.18934911242604</v>
      </c>
      <c r="T407" s="41"/>
      <c r="U407" s="38">
        <v>1800</v>
      </c>
      <c r="V407" s="39">
        <v>1800</v>
      </c>
      <c r="W407" s="39">
        <v>4500</v>
      </c>
      <c r="X407" s="39">
        <v>5400</v>
      </c>
      <c r="Y407" s="39"/>
      <c r="Z407" s="39">
        <f t="shared" si="162"/>
        <v>13500</v>
      </c>
      <c r="AA407" s="34">
        <v>3500</v>
      </c>
      <c r="AB407" s="34">
        <f t="shared" si="163"/>
        <v>14040</v>
      </c>
      <c r="AC407" s="34">
        <v>2900</v>
      </c>
      <c r="AD407" s="37">
        <f t="shared" si="164"/>
        <v>498.79999999999995</v>
      </c>
      <c r="AE407" s="34">
        <f t="shared" si="165"/>
        <v>3828</v>
      </c>
      <c r="AF407" s="34">
        <v>10000</v>
      </c>
      <c r="AG407" s="40">
        <f t="shared" si="166"/>
        <v>12.7774</v>
      </c>
      <c r="AH407" s="36">
        <v>3.77</v>
      </c>
      <c r="AI407" s="36">
        <f t="shared" si="167"/>
        <v>4.6551724137931032</v>
      </c>
      <c r="AJ407" s="34" t="s">
        <v>110</v>
      </c>
      <c r="AK407" s="37">
        <f t="shared" si="168"/>
        <v>3713.5278514588858</v>
      </c>
    </row>
    <row r="408" spans="1:37">
      <c r="A408" s="47"/>
      <c r="B408" s="34" t="s">
        <v>294</v>
      </c>
      <c r="C408" s="34">
        <v>2300</v>
      </c>
      <c r="D408" s="34">
        <v>3400</v>
      </c>
      <c r="E408" s="34">
        <v>3400</v>
      </c>
      <c r="F408" s="34">
        <v>3400</v>
      </c>
      <c r="G408" s="34"/>
      <c r="H408" s="34">
        <f t="shared" si="156"/>
        <v>12500</v>
      </c>
      <c r="I408" s="34">
        <v>3400</v>
      </c>
      <c r="J408" s="34">
        <f t="shared" si="157"/>
        <v>13125</v>
      </c>
      <c r="K408" s="34">
        <v>2800</v>
      </c>
      <c r="L408" s="34">
        <f t="shared" si="158"/>
        <v>644</v>
      </c>
      <c r="M408" s="34">
        <f t="shared" si="159"/>
        <v>4256</v>
      </c>
      <c r="N408" s="34">
        <f t="shared" si="142"/>
        <v>12500</v>
      </c>
      <c r="O408" s="35">
        <f t="shared" si="160"/>
        <v>12.098800000000001</v>
      </c>
      <c r="P408" s="36">
        <v>6.76</v>
      </c>
      <c r="Q408" s="36">
        <f t="shared" si="161"/>
        <v>4.4642857142857144</v>
      </c>
      <c r="R408" s="34" t="s">
        <v>110</v>
      </c>
      <c r="S408" s="37">
        <f t="shared" si="134"/>
        <v>647.18934911242604</v>
      </c>
      <c r="T408" s="41"/>
      <c r="U408" s="38">
        <v>2400</v>
      </c>
      <c r="V408" s="39">
        <v>3700</v>
      </c>
      <c r="W408" s="39">
        <v>3700</v>
      </c>
      <c r="X408" s="39">
        <v>3700</v>
      </c>
      <c r="Y408" s="39"/>
      <c r="Z408" s="39">
        <f t="shared" si="162"/>
        <v>13500</v>
      </c>
      <c r="AA408" s="34">
        <v>3500</v>
      </c>
      <c r="AB408" s="34">
        <f t="shared" si="163"/>
        <v>14040</v>
      </c>
      <c r="AC408" s="34">
        <f t="shared" si="169"/>
        <v>2950</v>
      </c>
      <c r="AD408" s="37">
        <f t="shared" si="164"/>
        <v>507.4</v>
      </c>
      <c r="AE408" s="34">
        <v>4078</v>
      </c>
      <c r="AF408" s="34">
        <v>10000</v>
      </c>
      <c r="AG408" s="40">
        <f t="shared" si="166"/>
        <v>12.9977</v>
      </c>
      <c r="AH408" s="36">
        <v>3.76</v>
      </c>
      <c r="AI408" s="36">
        <f t="shared" si="167"/>
        <v>4.5762711864406782</v>
      </c>
      <c r="AJ408" s="34" t="s">
        <v>110</v>
      </c>
      <c r="AK408" s="37">
        <f t="shared" si="168"/>
        <v>3723.4042553191493</v>
      </c>
    </row>
    <row r="409" spans="1:37">
      <c r="A409" s="47"/>
      <c r="B409" s="34" t="s">
        <v>341</v>
      </c>
      <c r="C409" s="34">
        <v>2200</v>
      </c>
      <c r="D409" s="34">
        <v>3000</v>
      </c>
      <c r="E409" s="34">
        <v>3000</v>
      </c>
      <c r="F409" s="34">
        <v>4300</v>
      </c>
      <c r="G409" s="34"/>
      <c r="H409" s="34">
        <f t="shared" si="156"/>
        <v>12500</v>
      </c>
      <c r="I409" s="34">
        <v>3400</v>
      </c>
      <c r="J409" s="34">
        <f t="shared" si="157"/>
        <v>13125</v>
      </c>
      <c r="K409" s="34">
        <v>2800</v>
      </c>
      <c r="L409" s="34">
        <f t="shared" si="158"/>
        <v>644</v>
      </c>
      <c r="M409" s="34">
        <f t="shared" si="159"/>
        <v>4256</v>
      </c>
      <c r="N409" s="34">
        <f t="shared" si="142"/>
        <v>12500</v>
      </c>
      <c r="O409" s="35">
        <f t="shared" si="160"/>
        <v>12.098800000000001</v>
      </c>
      <c r="P409" s="36">
        <v>6.76</v>
      </c>
      <c r="Q409" s="36">
        <f t="shared" si="161"/>
        <v>4.4642857142857144</v>
      </c>
      <c r="R409" s="34" t="s">
        <v>110</v>
      </c>
      <c r="S409" s="37">
        <f t="shared" si="134"/>
        <v>647.18934911242604</v>
      </c>
      <c r="T409" s="41"/>
      <c r="U409" s="38">
        <v>2500</v>
      </c>
      <c r="V409" s="39">
        <v>3200</v>
      </c>
      <c r="W409" s="39">
        <v>3200</v>
      </c>
      <c r="X409" s="39">
        <v>4600</v>
      </c>
      <c r="Y409" s="39"/>
      <c r="Z409" s="39">
        <f t="shared" si="162"/>
        <v>13500</v>
      </c>
      <c r="AA409" s="34">
        <v>3500</v>
      </c>
      <c r="AB409" s="34">
        <f t="shared" si="163"/>
        <v>14040</v>
      </c>
      <c r="AC409" s="34">
        <f t="shared" si="169"/>
        <v>2950</v>
      </c>
      <c r="AD409" s="37">
        <f t="shared" si="164"/>
        <v>507.4</v>
      </c>
      <c r="AE409" s="34">
        <f t="shared" si="165"/>
        <v>3894</v>
      </c>
      <c r="AF409" s="34">
        <v>10000</v>
      </c>
      <c r="AG409" s="40">
        <f t="shared" si="166"/>
        <v>12.9977</v>
      </c>
      <c r="AH409" s="36">
        <v>3.77</v>
      </c>
      <c r="AI409" s="36">
        <f t="shared" si="167"/>
        <v>4.5762711864406782</v>
      </c>
      <c r="AJ409" s="34" t="s">
        <v>110</v>
      </c>
      <c r="AK409" s="37">
        <f t="shared" si="168"/>
        <v>3713.5278514588858</v>
      </c>
    </row>
    <row r="410" spans="1:37">
      <c r="A410" s="47"/>
      <c r="B410" s="34" t="s">
        <v>378</v>
      </c>
      <c r="C410" s="34">
        <v>1900</v>
      </c>
      <c r="D410" s="34">
        <v>2400</v>
      </c>
      <c r="E410" s="34">
        <v>2400</v>
      </c>
      <c r="F410" s="34">
        <v>5800</v>
      </c>
      <c r="G410" s="34"/>
      <c r="H410" s="34">
        <f t="shared" si="156"/>
        <v>12500</v>
      </c>
      <c r="I410" s="34">
        <v>3400</v>
      </c>
      <c r="J410" s="34">
        <f t="shared" si="157"/>
        <v>13125</v>
      </c>
      <c r="K410" s="34">
        <v>2800</v>
      </c>
      <c r="L410" s="34">
        <f t="shared" si="158"/>
        <v>644</v>
      </c>
      <c r="M410" s="34">
        <f t="shared" si="159"/>
        <v>4256</v>
      </c>
      <c r="N410" s="34">
        <f t="shared" si="142"/>
        <v>12500</v>
      </c>
      <c r="O410" s="35">
        <f t="shared" si="160"/>
        <v>12.098800000000001</v>
      </c>
      <c r="P410" s="36">
        <v>6.76</v>
      </c>
      <c r="Q410" s="36">
        <f t="shared" si="161"/>
        <v>4.4642857142857144</v>
      </c>
      <c r="R410" s="34" t="s">
        <v>110</v>
      </c>
      <c r="S410" s="37">
        <f t="shared" si="134"/>
        <v>647.18934911242604</v>
      </c>
      <c r="T410" s="41"/>
      <c r="U410" s="38">
        <v>2000</v>
      </c>
      <c r="V410" s="39">
        <v>3000</v>
      </c>
      <c r="W410" s="39">
        <v>3000</v>
      </c>
      <c r="X410" s="39">
        <v>5500</v>
      </c>
      <c r="Y410" s="39"/>
      <c r="Z410" s="39">
        <f t="shared" si="162"/>
        <v>13500</v>
      </c>
      <c r="AA410" s="34">
        <v>3500</v>
      </c>
      <c r="AB410" s="34">
        <f t="shared" si="163"/>
        <v>14040</v>
      </c>
      <c r="AC410" s="34">
        <v>2950</v>
      </c>
      <c r="AD410" s="37">
        <f t="shared" si="164"/>
        <v>507.4</v>
      </c>
      <c r="AE410" s="34">
        <f t="shared" si="165"/>
        <v>3894</v>
      </c>
      <c r="AF410" s="34">
        <v>10000</v>
      </c>
      <c r="AG410" s="40">
        <f t="shared" si="166"/>
        <v>12.9977</v>
      </c>
      <c r="AH410" s="36">
        <v>3.77</v>
      </c>
      <c r="AI410" s="36">
        <f t="shared" si="167"/>
        <v>4.5762711864406782</v>
      </c>
      <c r="AJ410" s="34" t="s">
        <v>110</v>
      </c>
      <c r="AK410" s="37">
        <f t="shared" si="168"/>
        <v>3713.5278514588858</v>
      </c>
    </row>
    <row r="411" spans="1:37">
      <c r="A411" s="47"/>
      <c r="B411" s="34" t="s">
        <v>298</v>
      </c>
      <c r="C411" s="34">
        <v>3100</v>
      </c>
      <c r="D411" s="34">
        <v>3100</v>
      </c>
      <c r="E411" s="34">
        <v>3100</v>
      </c>
      <c r="F411" s="34">
        <v>3200</v>
      </c>
      <c r="G411" s="34"/>
      <c r="H411" s="34">
        <f t="shared" si="156"/>
        <v>12500</v>
      </c>
      <c r="I411" s="34">
        <v>3400</v>
      </c>
      <c r="J411" s="34">
        <f t="shared" si="157"/>
        <v>13125</v>
      </c>
      <c r="K411" s="34">
        <v>2800</v>
      </c>
      <c r="L411" s="34">
        <f t="shared" si="158"/>
        <v>644</v>
      </c>
      <c r="M411" s="34">
        <f t="shared" si="159"/>
        <v>4256</v>
      </c>
      <c r="N411" s="34">
        <f t="shared" si="142"/>
        <v>12500</v>
      </c>
      <c r="O411" s="35">
        <f t="shared" si="160"/>
        <v>12.098800000000001</v>
      </c>
      <c r="P411" s="36" t="s">
        <v>117</v>
      </c>
      <c r="Q411" s="36">
        <f t="shared" si="161"/>
        <v>4.4642857142857144</v>
      </c>
      <c r="R411" s="34" t="s">
        <v>110</v>
      </c>
      <c r="S411" s="37" t="e">
        <f t="shared" si="134"/>
        <v>#VALUE!</v>
      </c>
      <c r="T411" s="41"/>
      <c r="U411" s="38">
        <v>3400</v>
      </c>
      <c r="V411" s="39">
        <v>3400</v>
      </c>
      <c r="W411" s="39">
        <v>3400</v>
      </c>
      <c r="X411" s="39">
        <v>3300</v>
      </c>
      <c r="Y411" s="39"/>
      <c r="Z411" s="39">
        <f t="shared" si="162"/>
        <v>13500</v>
      </c>
      <c r="AA411" s="34">
        <v>3500</v>
      </c>
      <c r="AB411" s="34">
        <f t="shared" si="163"/>
        <v>14040</v>
      </c>
      <c r="AC411" s="34">
        <f t="shared" si="169"/>
        <v>2950</v>
      </c>
      <c r="AD411" s="37">
        <f t="shared" si="164"/>
        <v>507.4</v>
      </c>
      <c r="AE411" s="34">
        <v>4105</v>
      </c>
      <c r="AF411" s="34">
        <v>10000</v>
      </c>
      <c r="AG411" s="40">
        <f t="shared" si="166"/>
        <v>12.9977</v>
      </c>
      <c r="AH411" s="36">
        <v>3.77</v>
      </c>
      <c r="AI411" s="36">
        <f t="shared" si="167"/>
        <v>4.5762711864406782</v>
      </c>
      <c r="AJ411" s="34" t="s">
        <v>110</v>
      </c>
      <c r="AK411" s="37">
        <f t="shared" si="168"/>
        <v>3713.5278514588858</v>
      </c>
    </row>
    <row r="412" spans="1:37">
      <c r="A412" s="47"/>
      <c r="B412" s="34" t="s">
        <v>342</v>
      </c>
      <c r="C412" s="34">
        <v>2700</v>
      </c>
      <c r="D412" s="34">
        <v>2700</v>
      </c>
      <c r="E412" s="34">
        <v>2700</v>
      </c>
      <c r="F412" s="34">
        <v>4400</v>
      </c>
      <c r="G412" s="34"/>
      <c r="H412" s="34">
        <f t="shared" si="156"/>
        <v>12500</v>
      </c>
      <c r="I412" s="34">
        <v>3400</v>
      </c>
      <c r="J412" s="34">
        <f t="shared" si="157"/>
        <v>13125</v>
      </c>
      <c r="K412" s="34">
        <v>2800</v>
      </c>
      <c r="L412" s="34">
        <f t="shared" si="158"/>
        <v>644</v>
      </c>
      <c r="M412" s="34">
        <f t="shared" si="159"/>
        <v>4256</v>
      </c>
      <c r="N412" s="34">
        <f t="shared" si="142"/>
        <v>12500</v>
      </c>
      <c r="O412" s="35">
        <f t="shared" si="160"/>
        <v>12.098800000000001</v>
      </c>
      <c r="P412" s="36">
        <v>6.8</v>
      </c>
      <c r="Q412" s="36">
        <f t="shared" si="161"/>
        <v>4.4642857142857144</v>
      </c>
      <c r="R412" s="34" t="s">
        <v>110</v>
      </c>
      <c r="S412" s="37">
        <f>N412*350/P412/1000</f>
        <v>643.38235294117646</v>
      </c>
      <c r="T412" s="41"/>
      <c r="U412" s="38">
        <v>3000</v>
      </c>
      <c r="V412" s="39">
        <v>3000</v>
      </c>
      <c r="W412" s="39">
        <v>3000</v>
      </c>
      <c r="X412" s="39">
        <v>4500</v>
      </c>
      <c r="Y412" s="39"/>
      <c r="Z412" s="39">
        <f t="shared" si="162"/>
        <v>13500</v>
      </c>
      <c r="AA412" s="34">
        <v>3500</v>
      </c>
      <c r="AB412" s="34">
        <f t="shared" si="163"/>
        <v>14040</v>
      </c>
      <c r="AC412" s="34">
        <f t="shared" si="169"/>
        <v>2950</v>
      </c>
      <c r="AD412" s="37">
        <f t="shared" si="164"/>
        <v>507.4</v>
      </c>
      <c r="AE412" s="34">
        <f t="shared" si="165"/>
        <v>3894</v>
      </c>
      <c r="AF412" s="34">
        <v>10000</v>
      </c>
      <c r="AG412" s="40">
        <f t="shared" si="166"/>
        <v>12.9977</v>
      </c>
      <c r="AH412" s="36">
        <v>3.77</v>
      </c>
      <c r="AI412" s="36">
        <f t="shared" si="167"/>
        <v>4.5762711864406782</v>
      </c>
      <c r="AJ412" s="34" t="s">
        <v>110</v>
      </c>
      <c r="AK412" s="37">
        <f t="shared" si="168"/>
        <v>3713.5278514588858</v>
      </c>
    </row>
    <row r="413" spans="1:37">
      <c r="A413" s="47"/>
      <c r="B413" s="34" t="s">
        <v>264</v>
      </c>
      <c r="C413" s="34">
        <v>2500</v>
      </c>
      <c r="D413" s="34">
        <v>2500</v>
      </c>
      <c r="E413" s="34">
        <v>2500</v>
      </c>
      <c r="F413" s="34">
        <v>2500</v>
      </c>
      <c r="G413" s="34">
        <v>2500</v>
      </c>
      <c r="H413" s="34">
        <f t="shared" si="156"/>
        <v>12500</v>
      </c>
      <c r="I413" s="34">
        <v>3500</v>
      </c>
      <c r="J413" s="34">
        <v>12300</v>
      </c>
      <c r="K413" s="34">
        <v>3610</v>
      </c>
      <c r="L413" s="34">
        <f t="shared" si="158"/>
        <v>830.30000000000007</v>
      </c>
      <c r="M413" s="34">
        <f t="shared" si="159"/>
        <v>5487.2</v>
      </c>
      <c r="N413" s="34">
        <f t="shared" si="142"/>
        <v>12500</v>
      </c>
      <c r="O413" s="35">
        <f t="shared" si="160"/>
        <v>15.59881</v>
      </c>
      <c r="P413" s="36">
        <v>6.5</v>
      </c>
      <c r="Q413" s="36">
        <f t="shared" si="161"/>
        <v>3.4626038781163433</v>
      </c>
      <c r="R413" s="34" t="s">
        <v>110</v>
      </c>
      <c r="S413" s="37">
        <f t="shared" si="134"/>
        <v>673.07692307692309</v>
      </c>
      <c r="T413" s="41"/>
      <c r="U413" s="38">
        <v>2700</v>
      </c>
      <c r="V413" s="39">
        <v>2700</v>
      </c>
      <c r="W413" s="39">
        <v>2700</v>
      </c>
      <c r="X413" s="39">
        <v>2700</v>
      </c>
      <c r="Y413" s="39">
        <v>2700</v>
      </c>
      <c r="Z413" s="39">
        <f t="shared" si="162"/>
        <v>13500</v>
      </c>
      <c r="AA413" s="34">
        <v>3600</v>
      </c>
      <c r="AB413" s="34">
        <f t="shared" si="163"/>
        <v>14040</v>
      </c>
      <c r="AC413" s="34">
        <v>3600</v>
      </c>
      <c r="AD413" s="37">
        <v>650</v>
      </c>
      <c r="AE413" s="34">
        <v>5000</v>
      </c>
      <c r="AF413" s="34">
        <v>10500</v>
      </c>
      <c r="AG413" s="40">
        <f t="shared" si="166"/>
        <v>15.861600000000001</v>
      </c>
      <c r="AH413" s="36">
        <v>3.72</v>
      </c>
      <c r="AI413" s="36">
        <f t="shared" si="167"/>
        <v>3.75</v>
      </c>
      <c r="AJ413" s="34" t="s">
        <v>110</v>
      </c>
      <c r="AK413" s="37">
        <f t="shared" si="168"/>
        <v>3951.6129032258059</v>
      </c>
    </row>
    <row r="414" spans="1:37">
      <c r="A414" s="47"/>
      <c r="B414" s="34" t="s">
        <v>304</v>
      </c>
      <c r="C414" s="34">
        <v>2300</v>
      </c>
      <c r="D414" s="34">
        <v>2300</v>
      </c>
      <c r="E414" s="34">
        <v>2300</v>
      </c>
      <c r="F414" s="34">
        <v>2300</v>
      </c>
      <c r="G414" s="34">
        <v>3300</v>
      </c>
      <c r="H414" s="34">
        <f t="shared" si="156"/>
        <v>12500</v>
      </c>
      <c r="I414" s="34">
        <v>3500</v>
      </c>
      <c r="J414" s="34">
        <f t="shared" si="157"/>
        <v>13125</v>
      </c>
      <c r="K414" s="34">
        <v>3700</v>
      </c>
      <c r="L414" s="34">
        <f t="shared" si="158"/>
        <v>851</v>
      </c>
      <c r="M414" s="34">
        <f t="shared" si="159"/>
        <v>5624</v>
      </c>
      <c r="N414" s="34">
        <f t="shared" si="142"/>
        <v>12500</v>
      </c>
      <c r="O414" s="35">
        <f t="shared" si="160"/>
        <v>15.9877</v>
      </c>
      <c r="P414" s="36" t="s">
        <v>118</v>
      </c>
      <c r="Q414" s="36">
        <f t="shared" si="161"/>
        <v>3.3783783783783785</v>
      </c>
      <c r="R414" s="34" t="s">
        <v>110</v>
      </c>
      <c r="S414" s="37" t="e">
        <f>N414*350/P414/1000</f>
        <v>#VALUE!</v>
      </c>
      <c r="T414" s="41"/>
      <c r="U414" s="38">
        <v>2500</v>
      </c>
      <c r="V414" s="39">
        <v>2500</v>
      </c>
      <c r="W414" s="39">
        <v>2500</v>
      </c>
      <c r="X414" s="39">
        <v>2500</v>
      </c>
      <c r="Y414" s="39">
        <v>3500</v>
      </c>
      <c r="Z414" s="39">
        <f t="shared" si="162"/>
        <v>13500</v>
      </c>
      <c r="AA414" s="34">
        <v>3600</v>
      </c>
      <c r="AB414" s="34">
        <f t="shared" si="163"/>
        <v>14040</v>
      </c>
      <c r="AC414" s="34">
        <v>3650</v>
      </c>
      <c r="AD414" s="37">
        <f t="shared" si="164"/>
        <v>627.79999999999995</v>
      </c>
      <c r="AE414" s="34">
        <f t="shared" si="165"/>
        <v>4818</v>
      </c>
      <c r="AF414" s="34">
        <v>10500</v>
      </c>
      <c r="AG414" s="40">
        <f t="shared" si="166"/>
        <v>16.081900000000001</v>
      </c>
      <c r="AH414" s="36">
        <v>3.77</v>
      </c>
      <c r="AI414" s="36">
        <f t="shared" si="167"/>
        <v>3.6986301369863015</v>
      </c>
      <c r="AJ414" s="34" t="s">
        <v>110</v>
      </c>
      <c r="AK414" s="37">
        <f t="shared" si="168"/>
        <v>3899.2042440318301</v>
      </c>
    </row>
    <row r="415" spans="1:37">
      <c r="A415" s="47"/>
      <c r="B415" s="34" t="s">
        <v>348</v>
      </c>
      <c r="C415" s="34">
        <v>2000</v>
      </c>
      <c r="D415" s="34">
        <v>2000</v>
      </c>
      <c r="E415" s="34">
        <v>2000</v>
      </c>
      <c r="F415" s="34">
        <v>2000</v>
      </c>
      <c r="G415" s="34">
        <v>4500</v>
      </c>
      <c r="H415" s="34">
        <f t="shared" si="156"/>
        <v>12500</v>
      </c>
      <c r="I415" s="34">
        <v>3500</v>
      </c>
      <c r="J415" s="34">
        <f t="shared" si="157"/>
        <v>13125</v>
      </c>
      <c r="K415" s="34">
        <v>3800</v>
      </c>
      <c r="L415" s="34">
        <f t="shared" si="158"/>
        <v>874</v>
      </c>
      <c r="M415" s="34">
        <f t="shared" si="159"/>
        <v>5776</v>
      </c>
      <c r="N415" s="34">
        <f t="shared" si="142"/>
        <v>12500</v>
      </c>
      <c r="O415" s="35">
        <f t="shared" si="160"/>
        <v>16.419800000000002</v>
      </c>
      <c r="P415" s="36" t="s">
        <v>119</v>
      </c>
      <c r="Q415" s="36">
        <f t="shared" si="161"/>
        <v>3.2894736842105261</v>
      </c>
      <c r="R415" s="34" t="s">
        <v>110</v>
      </c>
      <c r="S415" s="37" t="e">
        <f>N415*350/P415/1000</f>
        <v>#VALUE!</v>
      </c>
      <c r="T415" s="41"/>
      <c r="U415" s="38">
        <v>2300</v>
      </c>
      <c r="V415" s="39">
        <v>2300</v>
      </c>
      <c r="W415" s="39">
        <v>2300</v>
      </c>
      <c r="X415" s="39">
        <v>2300</v>
      </c>
      <c r="Y415" s="39">
        <v>4300</v>
      </c>
      <c r="Z415" s="39">
        <f t="shared" si="162"/>
        <v>13500</v>
      </c>
      <c r="AA415" s="34">
        <v>3600</v>
      </c>
      <c r="AB415" s="34">
        <f t="shared" si="163"/>
        <v>14040</v>
      </c>
      <c r="AC415" s="34">
        <f>K415+150</f>
        <v>3950</v>
      </c>
      <c r="AD415" s="37">
        <f t="shared" si="164"/>
        <v>679.4</v>
      </c>
      <c r="AE415" s="34">
        <f t="shared" si="165"/>
        <v>5214</v>
      </c>
      <c r="AF415" s="34">
        <v>10500</v>
      </c>
      <c r="AG415" s="40">
        <f t="shared" si="166"/>
        <v>17.403700000000001</v>
      </c>
      <c r="AH415" s="36">
        <v>3.78</v>
      </c>
      <c r="AI415" s="36">
        <f t="shared" si="167"/>
        <v>3.4177215189873418</v>
      </c>
      <c r="AJ415" s="34" t="s">
        <v>110</v>
      </c>
      <c r="AK415" s="37">
        <f t="shared" si="168"/>
        <v>3888.8888888888891</v>
      </c>
    </row>
    <row r="416" spans="1:37">
      <c r="A416" s="47"/>
      <c r="B416" s="34" t="s">
        <v>305</v>
      </c>
      <c r="C416" s="34">
        <v>2000</v>
      </c>
      <c r="D416" s="34">
        <v>2000</v>
      </c>
      <c r="E416" s="34">
        <v>2000</v>
      </c>
      <c r="F416" s="34">
        <v>3250</v>
      </c>
      <c r="G416" s="34">
        <v>3250</v>
      </c>
      <c r="H416" s="34">
        <f t="shared" si="156"/>
        <v>12500</v>
      </c>
      <c r="I416" s="34">
        <v>3500</v>
      </c>
      <c r="J416" s="34">
        <f t="shared" si="157"/>
        <v>13125</v>
      </c>
      <c r="K416" s="34">
        <v>3750</v>
      </c>
      <c r="L416" s="34">
        <f t="shared" si="158"/>
        <v>862.5</v>
      </c>
      <c r="M416" s="34">
        <f t="shared" si="159"/>
        <v>5700</v>
      </c>
      <c r="N416" s="34">
        <f t="shared" si="142"/>
        <v>12500</v>
      </c>
      <c r="O416" s="35">
        <f t="shared" si="160"/>
        <v>16.203749999999999</v>
      </c>
      <c r="P416" s="36" t="s">
        <v>120</v>
      </c>
      <c r="Q416" s="36">
        <f t="shared" si="161"/>
        <v>3.3333333333333335</v>
      </c>
      <c r="R416" s="34" t="s">
        <v>110</v>
      </c>
      <c r="S416" s="37" t="e">
        <f t="shared" si="134"/>
        <v>#VALUE!</v>
      </c>
      <c r="T416" s="41"/>
      <c r="U416" s="38">
        <v>2300</v>
      </c>
      <c r="V416" s="39">
        <v>2300</v>
      </c>
      <c r="W416" s="39">
        <v>2300</v>
      </c>
      <c r="X416" s="39">
        <v>3300</v>
      </c>
      <c r="Y416" s="39">
        <v>3300</v>
      </c>
      <c r="Z416" s="39">
        <f t="shared" si="162"/>
        <v>13500</v>
      </c>
      <c r="AA416" s="34">
        <v>3600</v>
      </c>
      <c r="AB416" s="34">
        <f t="shared" si="163"/>
        <v>14040</v>
      </c>
      <c r="AC416" s="34">
        <f>K416+150</f>
        <v>3900</v>
      </c>
      <c r="AD416" s="37">
        <f t="shared" si="164"/>
        <v>670.8</v>
      </c>
      <c r="AE416" s="34">
        <f t="shared" si="165"/>
        <v>5148</v>
      </c>
      <c r="AF416" s="34">
        <v>10500</v>
      </c>
      <c r="AG416" s="40">
        <f t="shared" si="166"/>
        <v>17.183400000000002</v>
      </c>
      <c r="AH416" s="36">
        <v>3.78</v>
      </c>
      <c r="AI416" s="36">
        <f t="shared" si="167"/>
        <v>3.4615384615384617</v>
      </c>
      <c r="AJ416" s="34" t="s">
        <v>110</v>
      </c>
      <c r="AK416" s="37">
        <f t="shared" si="168"/>
        <v>3888.8888888888891</v>
      </c>
    </row>
    <row r="417" spans="1:37">
      <c r="A417" s="47"/>
      <c r="B417" s="34" t="s">
        <v>371</v>
      </c>
      <c r="C417" s="34">
        <v>2050</v>
      </c>
      <c r="D417" s="34">
        <v>2050</v>
      </c>
      <c r="E417" s="34">
        <v>2800</v>
      </c>
      <c r="F417" s="34">
        <v>2800</v>
      </c>
      <c r="G417" s="34">
        <v>2800</v>
      </c>
      <c r="H417" s="34">
        <f t="shared" si="156"/>
        <v>12500</v>
      </c>
      <c r="I417" s="34">
        <v>3500</v>
      </c>
      <c r="J417" s="34">
        <f t="shared" si="157"/>
        <v>13125</v>
      </c>
      <c r="K417" s="34">
        <v>3800</v>
      </c>
      <c r="L417" s="34">
        <f t="shared" si="158"/>
        <v>874</v>
      </c>
      <c r="M417" s="34">
        <f t="shared" si="159"/>
        <v>5776</v>
      </c>
      <c r="N417" s="34">
        <f t="shared" si="142"/>
        <v>12500</v>
      </c>
      <c r="O417" s="35">
        <f t="shared" si="160"/>
        <v>16.419800000000002</v>
      </c>
      <c r="P417" s="36" t="s">
        <v>119</v>
      </c>
      <c r="Q417" s="36">
        <f t="shared" si="161"/>
        <v>3.2894736842105261</v>
      </c>
      <c r="R417" s="34" t="s">
        <v>110</v>
      </c>
      <c r="S417" s="37" t="e">
        <f t="shared" si="134"/>
        <v>#VALUE!</v>
      </c>
      <c r="T417" s="41"/>
      <c r="U417" s="38">
        <v>2100</v>
      </c>
      <c r="V417" s="39">
        <v>2100</v>
      </c>
      <c r="W417" s="39">
        <v>3100</v>
      </c>
      <c r="X417" s="39">
        <v>3100</v>
      </c>
      <c r="Y417" s="39">
        <v>3100</v>
      </c>
      <c r="Z417" s="39">
        <f t="shared" si="162"/>
        <v>13500</v>
      </c>
      <c r="AA417" s="34">
        <v>3600</v>
      </c>
      <c r="AB417" s="34">
        <f t="shared" si="163"/>
        <v>14040</v>
      </c>
      <c r="AC417" s="34">
        <f>K417+150</f>
        <v>3950</v>
      </c>
      <c r="AD417" s="37">
        <f t="shared" si="164"/>
        <v>679.4</v>
      </c>
      <c r="AE417" s="34">
        <f t="shared" si="165"/>
        <v>5214</v>
      </c>
      <c r="AF417" s="34">
        <v>10500</v>
      </c>
      <c r="AG417" s="40">
        <f t="shared" si="166"/>
        <v>17.403700000000001</v>
      </c>
      <c r="AH417" s="36">
        <v>3.78</v>
      </c>
      <c r="AI417" s="36">
        <f t="shared" si="167"/>
        <v>3.4177215189873418</v>
      </c>
      <c r="AJ417" s="34" t="s">
        <v>110</v>
      </c>
      <c r="AK417" s="37">
        <f t="shared" si="168"/>
        <v>3888.8888888888891</v>
      </c>
    </row>
    <row r="418" spans="1:37">
      <c r="A418" s="48"/>
      <c r="B418" s="48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3"/>
      <c r="P418" s="43"/>
      <c r="Q418" s="42"/>
      <c r="R418" s="42"/>
      <c r="S418" s="42"/>
      <c r="T418" s="42"/>
      <c r="U418" s="44"/>
      <c r="V418" s="44"/>
      <c r="W418" s="44"/>
      <c r="X418" s="44"/>
      <c r="Y418" s="44"/>
      <c r="Z418" s="42"/>
      <c r="AA418" s="42"/>
      <c r="AB418" s="42"/>
      <c r="AC418" s="42"/>
      <c r="AD418" s="42"/>
      <c r="AE418" s="42"/>
      <c r="AF418" s="42"/>
      <c r="AG418" s="45"/>
      <c r="AH418" s="45"/>
      <c r="AI418" s="46"/>
      <c r="AJ418" s="42"/>
      <c r="AK418" s="42"/>
    </row>
    <row r="419" spans="1:37"/>
  </sheetData>
  <mergeCells count="201">
    <mergeCell ref="C121:AK121"/>
    <mergeCell ref="A122:A123"/>
    <mergeCell ref="B122:B123"/>
    <mergeCell ref="C122:S122"/>
    <mergeCell ref="U122:AK122"/>
    <mergeCell ref="H123:J123"/>
    <mergeCell ref="K123:M123"/>
    <mergeCell ref="N123:N124"/>
    <mergeCell ref="O123:O124"/>
    <mergeCell ref="P123:P124"/>
    <mergeCell ref="R123:R124"/>
    <mergeCell ref="S123:S124"/>
    <mergeCell ref="Z123:AB123"/>
    <mergeCell ref="AC123:AE123"/>
    <mergeCell ref="AF123:AF124"/>
    <mergeCell ref="AG123:AG124"/>
    <mergeCell ref="AH123:AH124"/>
    <mergeCell ref="AJ123:AJ124"/>
    <mergeCell ref="AK123:AK124"/>
    <mergeCell ref="A121:B121"/>
    <mergeCell ref="A266:B266"/>
    <mergeCell ref="C266:AK266"/>
    <mergeCell ref="A267:A268"/>
    <mergeCell ref="B267:B268"/>
    <mergeCell ref="C267:S267"/>
    <mergeCell ref="U267:AK267"/>
    <mergeCell ref="H268:J268"/>
    <mergeCell ref="K268:M268"/>
    <mergeCell ref="O268:O269"/>
    <mergeCell ref="P268:P269"/>
    <mergeCell ref="Q268:Q269"/>
    <mergeCell ref="R268:R269"/>
    <mergeCell ref="S268:S269"/>
    <mergeCell ref="Z268:AB268"/>
    <mergeCell ref="AC268:AE268"/>
    <mergeCell ref="AG268:AG269"/>
    <mergeCell ref="AH268:AH269"/>
    <mergeCell ref="AI268:AI269"/>
    <mergeCell ref="AJ268:AJ269"/>
    <mergeCell ref="AK268:AK269"/>
    <mergeCell ref="A193:B193"/>
    <mergeCell ref="A194:A195"/>
    <mergeCell ref="B194:B195"/>
    <mergeCell ref="A197:A263"/>
    <mergeCell ref="A125:A191"/>
    <mergeCell ref="A1:AK1"/>
    <mergeCell ref="C2:AK2"/>
    <mergeCell ref="A15:AK15"/>
    <mergeCell ref="C16:AK16"/>
    <mergeCell ref="A30:AK30"/>
    <mergeCell ref="C31:AK31"/>
    <mergeCell ref="A43:AK43"/>
    <mergeCell ref="AJ4:AJ5"/>
    <mergeCell ref="A49:A78"/>
    <mergeCell ref="AK4:AK5"/>
    <mergeCell ref="U17:AK17"/>
    <mergeCell ref="U32:AK32"/>
    <mergeCell ref="Z33:AB33"/>
    <mergeCell ref="AC33:AE33"/>
    <mergeCell ref="Z18:AB18"/>
    <mergeCell ref="AC18:AE18"/>
    <mergeCell ref="AI18:AI19"/>
    <mergeCell ref="AJ18:AJ19"/>
    <mergeCell ref="AK18:AK19"/>
    <mergeCell ref="AH33:AH34"/>
    <mergeCell ref="AG33:AG34"/>
    <mergeCell ref="AI33:AI34"/>
    <mergeCell ref="AJ33:AJ34"/>
    <mergeCell ref="AK33:AK34"/>
    <mergeCell ref="AH18:AH19"/>
    <mergeCell ref="A80:AK80"/>
    <mergeCell ref="A85:A119"/>
    <mergeCell ref="Q83:Q84"/>
    <mergeCell ref="R83:R84"/>
    <mergeCell ref="S83:S84"/>
    <mergeCell ref="Z83:AB83"/>
    <mergeCell ref="AC83:AE83"/>
    <mergeCell ref="AH83:AH84"/>
    <mergeCell ref="A81:B81"/>
    <mergeCell ref="A82:A83"/>
    <mergeCell ref="B82:B83"/>
    <mergeCell ref="C82:S82"/>
    <mergeCell ref="H83:J83"/>
    <mergeCell ref="K83:M83"/>
    <mergeCell ref="P83:P84"/>
    <mergeCell ref="O83:O84"/>
    <mergeCell ref="U82:AK82"/>
    <mergeCell ref="C81:AK81"/>
    <mergeCell ref="AG83:AG84"/>
    <mergeCell ref="AI83:AI84"/>
    <mergeCell ref="AJ83:AJ84"/>
    <mergeCell ref="AK83:AK84"/>
    <mergeCell ref="A35:A42"/>
    <mergeCell ref="AJ47:AJ48"/>
    <mergeCell ref="A2:B2"/>
    <mergeCell ref="A3:A4"/>
    <mergeCell ref="B3:B4"/>
    <mergeCell ref="C3:S3"/>
    <mergeCell ref="H4:J4"/>
    <mergeCell ref="K4:M4"/>
    <mergeCell ref="P4:P5"/>
    <mergeCell ref="A6:A14"/>
    <mergeCell ref="A20:A29"/>
    <mergeCell ref="A16:B16"/>
    <mergeCell ref="A17:A18"/>
    <mergeCell ref="B17:B18"/>
    <mergeCell ref="K18:M18"/>
    <mergeCell ref="P18:P19"/>
    <mergeCell ref="C17:S17"/>
    <mergeCell ref="H18:J18"/>
    <mergeCell ref="AG18:AG19"/>
    <mergeCell ref="O33:O34"/>
    <mergeCell ref="Q33:Q34"/>
    <mergeCell ref="R33:R34"/>
    <mergeCell ref="R18:R19"/>
    <mergeCell ref="S18:S19"/>
    <mergeCell ref="S33:S34"/>
    <mergeCell ref="A31:B31"/>
    <mergeCell ref="A32:A33"/>
    <mergeCell ref="B32:B33"/>
    <mergeCell ref="C32:S32"/>
    <mergeCell ref="H33:J33"/>
    <mergeCell ref="K33:M33"/>
    <mergeCell ref="P33:P34"/>
    <mergeCell ref="AH47:AH48"/>
    <mergeCell ref="AI47:AI48"/>
    <mergeCell ref="AK195:AK196"/>
    <mergeCell ref="U3:AK3"/>
    <mergeCell ref="AH4:AH5"/>
    <mergeCell ref="AG4:AG5"/>
    <mergeCell ref="AI4:AI5"/>
    <mergeCell ref="C193:AK193"/>
    <mergeCell ref="O4:O5"/>
    <mergeCell ref="Q4:Q5"/>
    <mergeCell ref="R4:R5"/>
    <mergeCell ref="S4:S5"/>
    <mergeCell ref="Z4:AB4"/>
    <mergeCell ref="AC4:AE4"/>
    <mergeCell ref="O18:O19"/>
    <mergeCell ref="Q18:Q19"/>
    <mergeCell ref="A264:AK264"/>
    <mergeCell ref="A120:AK120"/>
    <mergeCell ref="A192:AK192"/>
    <mergeCell ref="C194:S194"/>
    <mergeCell ref="U194:AK194"/>
    <mergeCell ref="H195:J195"/>
    <mergeCell ref="K195:M195"/>
    <mergeCell ref="O195:O196"/>
    <mergeCell ref="P195:P196"/>
    <mergeCell ref="Q195:Q196"/>
    <mergeCell ref="R195:R196"/>
    <mergeCell ref="S195:S196"/>
    <mergeCell ref="Z195:AB195"/>
    <mergeCell ref="AC195:AE195"/>
    <mergeCell ref="AG195:AG196"/>
    <mergeCell ref="AH195:AH196"/>
    <mergeCell ref="AI195:AI196"/>
    <mergeCell ref="AJ195:AJ196"/>
    <mergeCell ref="AK47:AK48"/>
    <mergeCell ref="A270:A351"/>
    <mergeCell ref="A79:AK79"/>
    <mergeCell ref="A44:AK44"/>
    <mergeCell ref="A45:B45"/>
    <mergeCell ref="C45:AK45"/>
    <mergeCell ref="A46:A47"/>
    <mergeCell ref="B46:B47"/>
    <mergeCell ref="C46:S46"/>
    <mergeCell ref="U46:AK46"/>
    <mergeCell ref="H47:J47"/>
    <mergeCell ref="K47:M47"/>
    <mergeCell ref="O47:O48"/>
    <mergeCell ref="P47:P48"/>
    <mergeCell ref="Q47:Q48"/>
    <mergeCell ref="R47:R48"/>
    <mergeCell ref="S47:S48"/>
    <mergeCell ref="Z47:AB47"/>
    <mergeCell ref="AC47:AE47"/>
    <mergeCell ref="AG47:AG48"/>
    <mergeCell ref="A357:A417"/>
    <mergeCell ref="A418:B418"/>
    <mergeCell ref="A353:B353"/>
    <mergeCell ref="C353:AK353"/>
    <mergeCell ref="A354:A355"/>
    <mergeCell ref="B354:B355"/>
    <mergeCell ref="C354:T354"/>
    <mergeCell ref="U354:AK354"/>
    <mergeCell ref="H355:J355"/>
    <mergeCell ref="K355:M355"/>
    <mergeCell ref="N355:N356"/>
    <mergeCell ref="O355:O356"/>
    <mergeCell ref="P355:P356"/>
    <mergeCell ref="R355:R356"/>
    <mergeCell ref="S355:S356"/>
    <mergeCell ref="T355:T356"/>
    <mergeCell ref="Z355:AB355"/>
    <mergeCell ref="AC355:AE355"/>
    <mergeCell ref="AF355:AF356"/>
    <mergeCell ref="AG355:AG356"/>
    <mergeCell ref="AH355:AH356"/>
    <mergeCell ref="AJ355:AJ356"/>
    <mergeCell ref="AK355:AK356"/>
  </mergeCells>
  <phoneticPr fontId="2" type="noConversion"/>
  <pageMargins left="0.25" right="0.25" top="0.75" bottom="0.75" header="0.3" footer="0.3"/>
  <pageSetup paperSize="9" scale="10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E795-000C-4316-B682-0137AAD70574}">
  <dimension ref="A1:AL332"/>
  <sheetViews>
    <sheetView zoomScale="55" zoomScaleNormal="55" workbookViewId="0">
      <selection activeCell="R120" sqref="R120"/>
    </sheetView>
  </sheetViews>
  <sheetFormatPr baseColWidth="10" defaultColWidth="9" defaultRowHeight="14.25"/>
  <sheetData>
    <row r="1" spans="1:38" ht="33.6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38" ht="15.75">
      <c r="A2" s="65" t="s">
        <v>121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3" spans="1:38">
      <c r="A3" s="66" t="s">
        <v>1</v>
      </c>
      <c r="B3" s="67" t="s">
        <v>2</v>
      </c>
      <c r="C3" s="64" t="s">
        <v>3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3" t="s">
        <v>4</v>
      </c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</row>
    <row r="4" spans="1:38">
      <c r="A4" s="66"/>
      <c r="B4" s="67"/>
      <c r="C4" s="4" t="s">
        <v>5</v>
      </c>
      <c r="D4" s="4" t="s">
        <v>6</v>
      </c>
      <c r="E4" s="4" t="s">
        <v>7</v>
      </c>
      <c r="F4" s="4" t="s">
        <v>8</v>
      </c>
      <c r="G4" s="4" t="s">
        <v>47</v>
      </c>
      <c r="H4" s="64" t="s">
        <v>9</v>
      </c>
      <c r="I4" s="64"/>
      <c r="J4" s="64"/>
      <c r="K4" s="64" t="s">
        <v>10</v>
      </c>
      <c r="L4" s="64"/>
      <c r="M4" s="64"/>
      <c r="N4" s="64" t="s">
        <v>122</v>
      </c>
      <c r="O4" s="68" t="s">
        <v>12</v>
      </c>
      <c r="P4" s="68" t="s">
        <v>14</v>
      </c>
      <c r="Q4" s="4" t="s">
        <v>11</v>
      </c>
      <c r="R4" s="64" t="s">
        <v>15</v>
      </c>
      <c r="S4" s="64" t="s">
        <v>16</v>
      </c>
      <c r="T4" s="64" t="s">
        <v>108</v>
      </c>
      <c r="U4" s="8" t="s">
        <v>5</v>
      </c>
      <c r="V4" s="8" t="s">
        <v>6</v>
      </c>
      <c r="W4" s="8" t="s">
        <v>7</v>
      </c>
      <c r="X4" s="8" t="s">
        <v>8</v>
      </c>
      <c r="Y4" s="8"/>
      <c r="Z4" s="63" t="s">
        <v>9</v>
      </c>
      <c r="AA4" s="63"/>
      <c r="AB4" s="63"/>
      <c r="AC4" s="63" t="s">
        <v>123</v>
      </c>
      <c r="AD4" s="63"/>
      <c r="AE4" s="63"/>
      <c r="AF4" s="63" t="s">
        <v>101</v>
      </c>
      <c r="AG4" s="69" t="s">
        <v>12</v>
      </c>
      <c r="AH4" s="69" t="s">
        <v>102</v>
      </c>
      <c r="AI4" s="9" t="s">
        <v>17</v>
      </c>
      <c r="AJ4" s="63" t="s">
        <v>15</v>
      </c>
      <c r="AK4" s="63" t="s">
        <v>103</v>
      </c>
      <c r="AL4" s="63" t="s">
        <v>109</v>
      </c>
    </row>
    <row r="5" spans="1:38">
      <c r="A5" s="6"/>
      <c r="B5" s="7"/>
      <c r="C5" s="4" t="s">
        <v>30</v>
      </c>
      <c r="D5" s="4" t="s">
        <v>30</v>
      </c>
      <c r="E5" s="4" t="s">
        <v>30</v>
      </c>
      <c r="F5" s="4" t="s">
        <v>30</v>
      </c>
      <c r="G5" s="4"/>
      <c r="H5" s="10" t="s">
        <v>124</v>
      </c>
      <c r="I5" s="10" t="s">
        <v>125</v>
      </c>
      <c r="J5" s="10" t="s">
        <v>126</v>
      </c>
      <c r="K5" s="4" t="s">
        <v>127</v>
      </c>
      <c r="L5" s="4" t="s">
        <v>20</v>
      </c>
      <c r="M5" s="4" t="s">
        <v>21</v>
      </c>
      <c r="N5" s="64"/>
      <c r="O5" s="68"/>
      <c r="P5" s="68"/>
      <c r="Q5" s="4" t="s">
        <v>23</v>
      </c>
      <c r="R5" s="64"/>
      <c r="S5" s="64"/>
      <c r="T5" s="64"/>
      <c r="U5" s="8" t="s">
        <v>30</v>
      </c>
      <c r="V5" s="8" t="s">
        <v>30</v>
      </c>
      <c r="W5" s="8" t="s">
        <v>30</v>
      </c>
      <c r="X5" s="8" t="s">
        <v>30</v>
      </c>
      <c r="Y5" s="8"/>
      <c r="Z5" s="5" t="s">
        <v>128</v>
      </c>
      <c r="AA5" s="5" t="s">
        <v>129</v>
      </c>
      <c r="AB5" s="5" t="s">
        <v>22</v>
      </c>
      <c r="AC5" s="5" t="s">
        <v>19</v>
      </c>
      <c r="AD5" s="5" t="s">
        <v>20</v>
      </c>
      <c r="AE5" s="5" t="s">
        <v>21</v>
      </c>
      <c r="AF5" s="63"/>
      <c r="AG5" s="69"/>
      <c r="AH5" s="69"/>
      <c r="AI5" s="9" t="s">
        <v>23</v>
      </c>
      <c r="AJ5" s="63"/>
      <c r="AK5" s="63"/>
      <c r="AL5" s="63"/>
    </row>
    <row r="6" spans="1:38">
      <c r="A6" s="70"/>
      <c r="B6" s="11" t="s">
        <v>32</v>
      </c>
      <c r="C6" s="12">
        <v>2100</v>
      </c>
      <c r="D6" s="12">
        <v>2100</v>
      </c>
      <c r="E6" s="12">
        <v>3500</v>
      </c>
      <c r="F6" s="12"/>
      <c r="G6" s="12"/>
      <c r="H6" s="12">
        <f t="shared" ref="H6:H69" si="0">C6+D6+E6+F6+G6</f>
        <v>7700</v>
      </c>
      <c r="I6" s="13">
        <v>3200</v>
      </c>
      <c r="J6" s="12">
        <f t="shared" ref="J6:J69" si="1">H6+500</f>
        <v>8200</v>
      </c>
      <c r="K6" s="13">
        <v>2530</v>
      </c>
      <c r="L6" s="13">
        <v>850</v>
      </c>
      <c r="M6" s="13">
        <f t="shared" ref="M6:M38" si="2">K6+1000</f>
        <v>3530</v>
      </c>
      <c r="N6" s="12">
        <f t="shared" ref="N6:N69" si="3">H6</f>
        <v>7700</v>
      </c>
      <c r="O6" s="14">
        <f t="shared" ref="O6:O69" si="4">K6/230/0.97</f>
        <v>11.340206185567011</v>
      </c>
      <c r="P6" s="13">
        <v>5.65</v>
      </c>
      <c r="Q6" s="15">
        <f t="shared" ref="Q6:Q69" si="5">H6/K6</f>
        <v>3.0434782608695654</v>
      </c>
      <c r="R6" s="13" t="s">
        <v>110</v>
      </c>
      <c r="S6" s="12">
        <f t="shared" ref="S6:S69" si="6">H6*350/P6/1000</f>
        <v>476.99115044247782</v>
      </c>
      <c r="T6" s="28" t="s">
        <v>110</v>
      </c>
      <c r="U6" s="16">
        <v>2600</v>
      </c>
      <c r="V6" s="16">
        <v>2600</v>
      </c>
      <c r="W6" s="16">
        <v>3700</v>
      </c>
      <c r="X6" s="16"/>
      <c r="Y6" s="16"/>
      <c r="Z6" s="16">
        <f t="shared" ref="Z6:Z39" si="7">U6+V6+W6</f>
        <v>8900</v>
      </c>
      <c r="AA6" s="17">
        <v>3200</v>
      </c>
      <c r="AB6" s="16">
        <f t="shared" ref="AB6:AB67" si="8">Z6+500</f>
        <v>9400</v>
      </c>
      <c r="AC6" s="17">
        <v>2830</v>
      </c>
      <c r="AD6" s="17">
        <v>700</v>
      </c>
      <c r="AE6" s="17">
        <f t="shared" ref="AE6:AE18" si="9">AC6+500</f>
        <v>3330</v>
      </c>
      <c r="AF6" s="16">
        <v>6000</v>
      </c>
      <c r="AG6" s="18">
        <f t="shared" ref="AG6:AG69" si="10">AC6/230/0.98</f>
        <v>12.555456965394855</v>
      </c>
      <c r="AH6" s="19">
        <v>3.81</v>
      </c>
      <c r="AI6" s="19">
        <f t="shared" ref="AI6:AI69" si="11">Z6/AC6</f>
        <v>3.1448763250883394</v>
      </c>
      <c r="AJ6" s="17" t="s">
        <v>110</v>
      </c>
      <c r="AK6" s="16">
        <f>AF6*1400/AH6/1000</f>
        <v>2204.7244094488187</v>
      </c>
      <c r="AL6" s="29" t="s">
        <v>110</v>
      </c>
    </row>
    <row r="7" spans="1:38">
      <c r="A7" s="70"/>
      <c r="B7" s="11" t="s">
        <v>34</v>
      </c>
      <c r="C7" s="12">
        <v>2100</v>
      </c>
      <c r="D7" s="12">
        <v>2100</v>
      </c>
      <c r="E7" s="12">
        <v>5000</v>
      </c>
      <c r="F7" s="12"/>
      <c r="G7" s="12"/>
      <c r="H7" s="12">
        <f t="shared" si="0"/>
        <v>9200</v>
      </c>
      <c r="I7" s="13">
        <v>3200</v>
      </c>
      <c r="J7" s="12">
        <f t="shared" si="1"/>
        <v>9700</v>
      </c>
      <c r="K7" s="13">
        <v>2900</v>
      </c>
      <c r="L7" s="13">
        <v>850</v>
      </c>
      <c r="M7" s="13">
        <f t="shared" si="2"/>
        <v>3900</v>
      </c>
      <c r="N7" s="12">
        <f t="shared" si="3"/>
        <v>9200</v>
      </c>
      <c r="O7" s="14">
        <f t="shared" si="4"/>
        <v>12.998655311519498</v>
      </c>
      <c r="P7" s="13">
        <v>5.66</v>
      </c>
      <c r="Q7" s="15">
        <f t="shared" si="5"/>
        <v>3.1724137931034484</v>
      </c>
      <c r="R7" s="13" t="s">
        <v>110</v>
      </c>
      <c r="S7" s="12">
        <f t="shared" si="6"/>
        <v>568.90459363957598</v>
      </c>
      <c r="T7" s="28" t="s">
        <v>110</v>
      </c>
      <c r="U7" s="16">
        <v>2600</v>
      </c>
      <c r="V7" s="16">
        <v>2600</v>
      </c>
      <c r="W7" s="16">
        <v>5500</v>
      </c>
      <c r="X7" s="16"/>
      <c r="Y7" s="16"/>
      <c r="Z7" s="16">
        <f t="shared" si="7"/>
        <v>10700</v>
      </c>
      <c r="AA7" s="17">
        <v>3200</v>
      </c>
      <c r="AB7" s="16">
        <f t="shared" si="8"/>
        <v>11200</v>
      </c>
      <c r="AC7" s="17">
        <v>2845</v>
      </c>
      <c r="AD7" s="17">
        <v>700</v>
      </c>
      <c r="AE7" s="17">
        <f t="shared" si="9"/>
        <v>3345</v>
      </c>
      <c r="AF7" s="16">
        <v>8000</v>
      </c>
      <c r="AG7" s="18">
        <f t="shared" si="10"/>
        <v>12.622005323868679</v>
      </c>
      <c r="AH7" s="19">
        <v>3.81</v>
      </c>
      <c r="AI7" s="19">
        <f t="shared" si="11"/>
        <v>3.7609841827768014</v>
      </c>
      <c r="AJ7" s="17" t="s">
        <v>110</v>
      </c>
      <c r="AK7" s="16">
        <f t="shared" ref="AK7:AK70" si="12">AF7*1400/AH7/1000</f>
        <v>2939.6325459317582</v>
      </c>
      <c r="AL7" s="29" t="s">
        <v>110</v>
      </c>
    </row>
    <row r="8" spans="1:38">
      <c r="A8" s="70"/>
      <c r="B8" s="11" t="s">
        <v>48</v>
      </c>
      <c r="C8" s="12">
        <v>2100</v>
      </c>
      <c r="D8" s="12">
        <v>2100</v>
      </c>
      <c r="E8" s="12">
        <v>7000</v>
      </c>
      <c r="F8" s="12"/>
      <c r="G8" s="12"/>
      <c r="H8" s="12">
        <f t="shared" si="0"/>
        <v>11200</v>
      </c>
      <c r="I8" s="13">
        <v>3200</v>
      </c>
      <c r="J8" s="12">
        <f t="shared" si="1"/>
        <v>11700</v>
      </c>
      <c r="K8" s="13">
        <v>3450</v>
      </c>
      <c r="L8" s="13">
        <v>850</v>
      </c>
      <c r="M8" s="13">
        <f t="shared" si="2"/>
        <v>4450</v>
      </c>
      <c r="N8" s="12">
        <f t="shared" si="3"/>
        <v>11200</v>
      </c>
      <c r="O8" s="14">
        <f t="shared" si="4"/>
        <v>15.463917525773196</v>
      </c>
      <c r="P8" s="13">
        <v>5.67</v>
      </c>
      <c r="Q8" s="15">
        <f t="shared" si="5"/>
        <v>3.2463768115942031</v>
      </c>
      <c r="R8" s="13" t="s">
        <v>110</v>
      </c>
      <c r="S8" s="12">
        <f t="shared" si="6"/>
        <v>691.35802469135797</v>
      </c>
      <c r="T8" s="28" t="s">
        <v>110</v>
      </c>
      <c r="U8" s="16">
        <v>2600</v>
      </c>
      <c r="V8" s="16">
        <v>2600</v>
      </c>
      <c r="W8" s="16">
        <v>7200</v>
      </c>
      <c r="X8" s="16"/>
      <c r="Y8" s="16"/>
      <c r="Z8" s="16">
        <f t="shared" si="7"/>
        <v>12400</v>
      </c>
      <c r="AA8" s="17">
        <v>3500</v>
      </c>
      <c r="AB8" s="16">
        <f t="shared" si="8"/>
        <v>12900</v>
      </c>
      <c r="AC8" s="17">
        <v>3160</v>
      </c>
      <c r="AD8" s="17">
        <v>700</v>
      </c>
      <c r="AE8" s="17">
        <f t="shared" si="9"/>
        <v>3660</v>
      </c>
      <c r="AF8" s="16">
        <v>10000</v>
      </c>
      <c r="AG8" s="18">
        <f t="shared" si="10"/>
        <v>14.019520851818989</v>
      </c>
      <c r="AH8" s="19">
        <v>3.85</v>
      </c>
      <c r="AI8" s="19">
        <f t="shared" si="11"/>
        <v>3.9240506329113924</v>
      </c>
      <c r="AJ8" s="17" t="s">
        <v>110</v>
      </c>
      <c r="AK8" s="16">
        <f t="shared" si="12"/>
        <v>3636.363636363636</v>
      </c>
      <c r="AL8" s="29" t="s">
        <v>110</v>
      </c>
    </row>
    <row r="9" spans="1:38">
      <c r="A9" s="70"/>
      <c r="B9" s="20" t="s">
        <v>130</v>
      </c>
      <c r="C9" s="12">
        <v>2100</v>
      </c>
      <c r="D9" s="12">
        <v>2100</v>
      </c>
      <c r="E9" s="12">
        <v>7800</v>
      </c>
      <c r="F9" s="12"/>
      <c r="G9" s="12"/>
      <c r="H9" s="12">
        <f t="shared" si="0"/>
        <v>12000</v>
      </c>
      <c r="I9" s="13">
        <v>3300</v>
      </c>
      <c r="J9" s="12">
        <f t="shared" si="1"/>
        <v>12500</v>
      </c>
      <c r="K9" s="13">
        <v>3800</v>
      </c>
      <c r="L9" s="13">
        <v>850</v>
      </c>
      <c r="M9" s="13">
        <f t="shared" si="2"/>
        <v>4800</v>
      </c>
      <c r="N9" s="12">
        <f t="shared" si="3"/>
        <v>12000</v>
      </c>
      <c r="O9" s="14">
        <f t="shared" si="4"/>
        <v>17.032720753025547</v>
      </c>
      <c r="P9" s="13">
        <v>5.6800000000000006</v>
      </c>
      <c r="Q9" s="15">
        <f t="shared" si="5"/>
        <v>3.1578947368421053</v>
      </c>
      <c r="R9" s="13" t="s">
        <v>110</v>
      </c>
      <c r="S9" s="12">
        <f t="shared" si="6"/>
        <v>739.43661971830977</v>
      </c>
      <c r="T9" s="28">
        <f t="shared" ref="T9:T68" si="13">P9/2.5-0.03</f>
        <v>2.2420000000000004</v>
      </c>
      <c r="U9" s="16">
        <v>2600</v>
      </c>
      <c r="V9" s="16">
        <v>2600</v>
      </c>
      <c r="W9" s="16">
        <v>8000</v>
      </c>
      <c r="X9" s="16"/>
      <c r="Y9" s="16"/>
      <c r="Z9" s="16">
        <f t="shared" si="7"/>
        <v>13200</v>
      </c>
      <c r="AA9" s="17">
        <v>3600</v>
      </c>
      <c r="AB9" s="16">
        <f t="shared" si="8"/>
        <v>13700</v>
      </c>
      <c r="AC9" s="17">
        <v>3400</v>
      </c>
      <c r="AD9" s="17">
        <v>700</v>
      </c>
      <c r="AE9" s="17">
        <f t="shared" si="9"/>
        <v>3900</v>
      </c>
      <c r="AF9" s="16">
        <v>11000</v>
      </c>
      <c r="AG9" s="18">
        <f t="shared" si="10"/>
        <v>15.084294587400178</v>
      </c>
      <c r="AH9" s="19">
        <v>3.89</v>
      </c>
      <c r="AI9" s="19">
        <f t="shared" si="11"/>
        <v>3.8823529411764706</v>
      </c>
      <c r="AJ9" s="17" t="s">
        <v>110</v>
      </c>
      <c r="AK9" s="16">
        <f t="shared" si="12"/>
        <v>3958.8688946015427</v>
      </c>
      <c r="AL9" s="29">
        <f t="shared" ref="AL9:AL68" si="14">AH9/2.5-0.03</f>
        <v>1.526</v>
      </c>
    </row>
    <row r="10" spans="1:38">
      <c r="A10" s="70"/>
      <c r="B10" s="11" t="s">
        <v>49</v>
      </c>
      <c r="C10" s="12">
        <v>2100</v>
      </c>
      <c r="D10" s="12">
        <v>2600</v>
      </c>
      <c r="E10" s="12">
        <v>3500</v>
      </c>
      <c r="F10" s="12"/>
      <c r="G10" s="12"/>
      <c r="H10" s="12">
        <f t="shared" si="0"/>
        <v>8200</v>
      </c>
      <c r="I10" s="13">
        <v>3200</v>
      </c>
      <c r="J10" s="12">
        <f t="shared" si="1"/>
        <v>8700</v>
      </c>
      <c r="K10" s="13">
        <v>2590</v>
      </c>
      <c r="L10" s="13">
        <v>850</v>
      </c>
      <c r="M10" s="13">
        <f t="shared" si="2"/>
        <v>3590</v>
      </c>
      <c r="N10" s="12">
        <f t="shared" si="3"/>
        <v>8200</v>
      </c>
      <c r="O10" s="14">
        <f t="shared" si="4"/>
        <v>11.609143881667414</v>
      </c>
      <c r="P10" s="13">
        <v>5.65</v>
      </c>
      <c r="Q10" s="15">
        <f t="shared" si="5"/>
        <v>3.1660231660231659</v>
      </c>
      <c r="R10" s="13" t="s">
        <v>110</v>
      </c>
      <c r="S10" s="12">
        <f t="shared" si="6"/>
        <v>507.9646017699115</v>
      </c>
      <c r="T10" s="28" t="s">
        <v>110</v>
      </c>
      <c r="U10" s="16">
        <v>2600</v>
      </c>
      <c r="V10" s="16">
        <v>3000</v>
      </c>
      <c r="W10" s="16">
        <v>3700</v>
      </c>
      <c r="X10" s="16"/>
      <c r="Y10" s="16"/>
      <c r="Z10" s="16">
        <f t="shared" si="7"/>
        <v>9300</v>
      </c>
      <c r="AA10" s="17">
        <v>3200</v>
      </c>
      <c r="AB10" s="16">
        <f t="shared" si="8"/>
        <v>9800</v>
      </c>
      <c r="AC10" s="17">
        <v>2890</v>
      </c>
      <c r="AD10" s="17">
        <v>700</v>
      </c>
      <c r="AE10" s="17">
        <f t="shared" si="9"/>
        <v>3390</v>
      </c>
      <c r="AF10" s="16">
        <v>7000</v>
      </c>
      <c r="AG10" s="18">
        <f t="shared" si="10"/>
        <v>12.821650399290151</v>
      </c>
      <c r="AH10" s="19">
        <v>3.81</v>
      </c>
      <c r="AI10" s="19">
        <f t="shared" si="11"/>
        <v>3.2179930795847751</v>
      </c>
      <c r="AJ10" s="17" t="s">
        <v>110</v>
      </c>
      <c r="AK10" s="16">
        <f t="shared" si="12"/>
        <v>2572.1784776902887</v>
      </c>
      <c r="AL10" s="29" t="s">
        <v>110</v>
      </c>
    </row>
    <row r="11" spans="1:38">
      <c r="A11" s="70"/>
      <c r="B11" s="11" t="s">
        <v>35</v>
      </c>
      <c r="C11" s="12">
        <v>2100</v>
      </c>
      <c r="D11" s="12">
        <v>2600</v>
      </c>
      <c r="E11" s="12">
        <v>5000</v>
      </c>
      <c r="F11" s="12"/>
      <c r="G11" s="12"/>
      <c r="H11" s="12">
        <f t="shared" si="0"/>
        <v>9700</v>
      </c>
      <c r="I11" s="13">
        <v>3200</v>
      </c>
      <c r="J11" s="12">
        <f t="shared" si="1"/>
        <v>10200</v>
      </c>
      <c r="K11" s="13">
        <v>3200</v>
      </c>
      <c r="L11" s="13">
        <v>850</v>
      </c>
      <c r="M11" s="13">
        <f t="shared" si="2"/>
        <v>4200</v>
      </c>
      <c r="N11" s="12">
        <f t="shared" si="3"/>
        <v>9700</v>
      </c>
      <c r="O11" s="14">
        <f t="shared" si="4"/>
        <v>14.343343792021516</v>
      </c>
      <c r="P11" s="13">
        <v>5.66</v>
      </c>
      <c r="Q11" s="15">
        <f t="shared" si="5"/>
        <v>3.03125</v>
      </c>
      <c r="R11" s="13" t="s">
        <v>110</v>
      </c>
      <c r="S11" s="12">
        <f t="shared" si="6"/>
        <v>599.82332155477036</v>
      </c>
      <c r="T11" s="28" t="s">
        <v>110</v>
      </c>
      <c r="U11" s="16">
        <v>2600</v>
      </c>
      <c r="V11" s="16">
        <v>3000</v>
      </c>
      <c r="W11" s="16">
        <v>5500</v>
      </c>
      <c r="X11" s="16"/>
      <c r="Y11" s="16"/>
      <c r="Z11" s="16">
        <f t="shared" si="7"/>
        <v>11100</v>
      </c>
      <c r="AA11" s="17">
        <v>3200</v>
      </c>
      <c r="AB11" s="16">
        <f t="shared" si="8"/>
        <v>11600</v>
      </c>
      <c r="AC11" s="17">
        <v>2905</v>
      </c>
      <c r="AD11" s="17">
        <v>700</v>
      </c>
      <c r="AE11" s="17">
        <f t="shared" si="9"/>
        <v>3405</v>
      </c>
      <c r="AF11" s="16">
        <v>9000</v>
      </c>
      <c r="AG11" s="18">
        <f t="shared" si="10"/>
        <v>12.888198757763975</v>
      </c>
      <c r="AH11" s="19">
        <v>3.81</v>
      </c>
      <c r="AI11" s="19">
        <f t="shared" si="11"/>
        <v>3.8209982788296042</v>
      </c>
      <c r="AJ11" s="17" t="s">
        <v>110</v>
      </c>
      <c r="AK11" s="16">
        <f t="shared" si="12"/>
        <v>3307.0866141732286</v>
      </c>
      <c r="AL11" s="29" t="s">
        <v>110</v>
      </c>
    </row>
    <row r="12" spans="1:38">
      <c r="A12" s="70"/>
      <c r="B12" s="20" t="s">
        <v>50</v>
      </c>
      <c r="C12" s="12">
        <v>2100</v>
      </c>
      <c r="D12" s="12">
        <v>2600</v>
      </c>
      <c r="E12" s="12">
        <v>6800</v>
      </c>
      <c r="F12" s="12"/>
      <c r="G12" s="12"/>
      <c r="H12" s="12">
        <f t="shared" si="0"/>
        <v>11500</v>
      </c>
      <c r="I12" s="13">
        <v>3200</v>
      </c>
      <c r="J12" s="12">
        <f t="shared" si="1"/>
        <v>12000</v>
      </c>
      <c r="K12" s="13">
        <v>3620</v>
      </c>
      <c r="L12" s="13">
        <v>850</v>
      </c>
      <c r="M12" s="13">
        <f t="shared" si="2"/>
        <v>4620</v>
      </c>
      <c r="N12" s="12">
        <f t="shared" si="3"/>
        <v>11500</v>
      </c>
      <c r="O12" s="14">
        <f t="shared" si="4"/>
        <v>16.225907664724339</v>
      </c>
      <c r="P12" s="13">
        <v>5.67</v>
      </c>
      <c r="Q12" s="15">
        <f t="shared" si="5"/>
        <v>3.1767955801104972</v>
      </c>
      <c r="R12" s="13" t="s">
        <v>110</v>
      </c>
      <c r="S12" s="12">
        <f t="shared" si="6"/>
        <v>709.87654320987656</v>
      </c>
      <c r="T12" s="28" t="s">
        <v>110</v>
      </c>
      <c r="U12" s="16">
        <v>2600</v>
      </c>
      <c r="V12" s="16">
        <v>3000</v>
      </c>
      <c r="W12" s="16">
        <v>7100</v>
      </c>
      <c r="X12" s="16"/>
      <c r="Y12" s="16"/>
      <c r="Z12" s="16">
        <f t="shared" si="7"/>
        <v>12700</v>
      </c>
      <c r="AA12" s="17">
        <v>3200</v>
      </c>
      <c r="AB12" s="16">
        <f t="shared" si="8"/>
        <v>13200</v>
      </c>
      <c r="AC12" s="17">
        <v>3320</v>
      </c>
      <c r="AD12" s="17">
        <v>700</v>
      </c>
      <c r="AE12" s="17">
        <f t="shared" si="9"/>
        <v>3820</v>
      </c>
      <c r="AF12" s="16">
        <v>10000</v>
      </c>
      <c r="AG12" s="18">
        <f t="shared" si="10"/>
        <v>14.729370008873115</v>
      </c>
      <c r="AH12" s="19">
        <v>3.85</v>
      </c>
      <c r="AI12" s="19">
        <f t="shared" si="11"/>
        <v>3.8253012048192772</v>
      </c>
      <c r="AJ12" s="17" t="s">
        <v>110</v>
      </c>
      <c r="AK12" s="16">
        <f t="shared" si="12"/>
        <v>3636.363636363636</v>
      </c>
      <c r="AL12" s="29" t="s">
        <v>110</v>
      </c>
    </row>
    <row r="13" spans="1:38">
      <c r="A13" s="70"/>
      <c r="B13" s="20" t="s">
        <v>131</v>
      </c>
      <c r="C13" s="12">
        <v>2100</v>
      </c>
      <c r="D13" s="12">
        <v>2600</v>
      </c>
      <c r="E13" s="12">
        <v>7800</v>
      </c>
      <c r="F13" s="12"/>
      <c r="G13" s="12"/>
      <c r="H13" s="12">
        <f t="shared" si="0"/>
        <v>12500</v>
      </c>
      <c r="I13" s="13">
        <v>3300</v>
      </c>
      <c r="J13" s="12">
        <f t="shared" si="1"/>
        <v>13000</v>
      </c>
      <c r="K13" s="13">
        <v>3850</v>
      </c>
      <c r="L13" s="13">
        <v>850</v>
      </c>
      <c r="M13" s="13">
        <f t="shared" si="2"/>
        <v>4850</v>
      </c>
      <c r="N13" s="12">
        <f t="shared" si="3"/>
        <v>12500</v>
      </c>
      <c r="O13" s="14">
        <f t="shared" si="4"/>
        <v>17.256835499775885</v>
      </c>
      <c r="P13" s="13">
        <v>5.68</v>
      </c>
      <c r="Q13" s="15">
        <f t="shared" si="5"/>
        <v>3.2467532467532467</v>
      </c>
      <c r="R13" s="13" t="s">
        <v>110</v>
      </c>
      <c r="S13" s="12">
        <f t="shared" si="6"/>
        <v>770.24647887323943</v>
      </c>
      <c r="T13" s="28">
        <f t="shared" si="13"/>
        <v>2.242</v>
      </c>
      <c r="U13" s="16">
        <v>2600</v>
      </c>
      <c r="V13" s="16">
        <v>3000</v>
      </c>
      <c r="W13" s="16">
        <v>8600</v>
      </c>
      <c r="X13" s="16"/>
      <c r="Y13" s="16"/>
      <c r="Z13" s="16">
        <f t="shared" si="7"/>
        <v>14200</v>
      </c>
      <c r="AA13" s="17">
        <v>3300</v>
      </c>
      <c r="AB13" s="16">
        <f t="shared" si="8"/>
        <v>14700</v>
      </c>
      <c r="AC13" s="17">
        <v>3800</v>
      </c>
      <c r="AD13" s="17">
        <v>700</v>
      </c>
      <c r="AE13" s="17">
        <f t="shared" si="9"/>
        <v>4300</v>
      </c>
      <c r="AF13" s="16">
        <v>11000</v>
      </c>
      <c r="AG13" s="18">
        <f t="shared" si="10"/>
        <v>16.85891748003549</v>
      </c>
      <c r="AH13" s="19">
        <v>3.89</v>
      </c>
      <c r="AI13" s="19">
        <f t="shared" si="11"/>
        <v>3.736842105263158</v>
      </c>
      <c r="AJ13" s="17" t="s">
        <v>110</v>
      </c>
      <c r="AK13" s="16">
        <f t="shared" si="12"/>
        <v>3958.8688946015427</v>
      </c>
      <c r="AL13" s="29">
        <f t="shared" si="14"/>
        <v>1.526</v>
      </c>
    </row>
    <row r="14" spans="1:38">
      <c r="A14" s="70"/>
      <c r="B14" s="11" t="s">
        <v>51</v>
      </c>
      <c r="C14" s="12">
        <v>2100</v>
      </c>
      <c r="D14" s="12">
        <v>3500</v>
      </c>
      <c r="E14" s="12">
        <v>3500</v>
      </c>
      <c r="F14" s="12"/>
      <c r="G14" s="12"/>
      <c r="H14" s="12">
        <f t="shared" si="0"/>
        <v>9100</v>
      </c>
      <c r="I14" s="13">
        <v>3200</v>
      </c>
      <c r="J14" s="12">
        <f t="shared" si="1"/>
        <v>9600</v>
      </c>
      <c r="K14" s="13">
        <v>3035</v>
      </c>
      <c r="L14" s="13">
        <v>850</v>
      </c>
      <c r="M14" s="13">
        <f t="shared" si="2"/>
        <v>4035</v>
      </c>
      <c r="N14" s="12">
        <f t="shared" si="3"/>
        <v>9100</v>
      </c>
      <c r="O14" s="14">
        <f t="shared" si="4"/>
        <v>13.603765127745406</v>
      </c>
      <c r="P14" s="13">
        <v>5.67</v>
      </c>
      <c r="Q14" s="15">
        <f t="shared" si="5"/>
        <v>2.9983525535420097</v>
      </c>
      <c r="R14" s="13" t="s">
        <v>110</v>
      </c>
      <c r="S14" s="12">
        <f t="shared" si="6"/>
        <v>561.72839506172841</v>
      </c>
      <c r="T14" s="28" t="s">
        <v>110</v>
      </c>
      <c r="U14" s="16">
        <v>2600</v>
      </c>
      <c r="V14" s="16">
        <v>3700</v>
      </c>
      <c r="W14" s="16">
        <v>3700</v>
      </c>
      <c r="X14" s="16"/>
      <c r="Y14" s="16"/>
      <c r="Z14" s="16">
        <f t="shared" si="7"/>
        <v>10000</v>
      </c>
      <c r="AA14" s="17">
        <v>3200</v>
      </c>
      <c r="AB14" s="16">
        <f t="shared" si="8"/>
        <v>10500</v>
      </c>
      <c r="AC14" s="17">
        <v>2935</v>
      </c>
      <c r="AD14" s="17">
        <v>700</v>
      </c>
      <c r="AE14" s="17">
        <f t="shared" si="9"/>
        <v>3435</v>
      </c>
      <c r="AF14" s="16">
        <f>Z14-2000</f>
        <v>8000</v>
      </c>
      <c r="AG14" s="18">
        <f t="shared" si="10"/>
        <v>13.021295474711623</v>
      </c>
      <c r="AH14" s="19">
        <v>3.81</v>
      </c>
      <c r="AI14" s="19">
        <f t="shared" si="11"/>
        <v>3.4071550255536627</v>
      </c>
      <c r="AJ14" s="17" t="s">
        <v>110</v>
      </c>
      <c r="AK14" s="16">
        <f t="shared" si="12"/>
        <v>2939.6325459317582</v>
      </c>
      <c r="AL14" s="29" t="s">
        <v>110</v>
      </c>
    </row>
    <row r="15" spans="1:38">
      <c r="A15" s="70"/>
      <c r="B15" s="11" t="s">
        <v>36</v>
      </c>
      <c r="C15" s="12">
        <v>2100</v>
      </c>
      <c r="D15" s="12">
        <v>3500</v>
      </c>
      <c r="E15" s="12">
        <v>5000</v>
      </c>
      <c r="F15" s="12"/>
      <c r="G15" s="12"/>
      <c r="H15" s="12">
        <f t="shared" si="0"/>
        <v>10600</v>
      </c>
      <c r="I15" s="13">
        <v>3200</v>
      </c>
      <c r="J15" s="12">
        <f t="shared" si="1"/>
        <v>11100</v>
      </c>
      <c r="K15" s="13">
        <v>3350</v>
      </c>
      <c r="L15" s="13">
        <v>850</v>
      </c>
      <c r="M15" s="13">
        <f t="shared" si="2"/>
        <v>4350</v>
      </c>
      <c r="N15" s="12">
        <f t="shared" si="3"/>
        <v>10600</v>
      </c>
      <c r="O15" s="14">
        <f t="shared" si="4"/>
        <v>15.015688032272523</v>
      </c>
      <c r="P15" s="13">
        <v>5.74</v>
      </c>
      <c r="Q15" s="15">
        <f t="shared" si="5"/>
        <v>3.1641791044776117</v>
      </c>
      <c r="R15" s="13" t="s">
        <v>110</v>
      </c>
      <c r="S15" s="12">
        <f t="shared" si="6"/>
        <v>646.34146341463406</v>
      </c>
      <c r="T15" s="28" t="s">
        <v>110</v>
      </c>
      <c r="U15" s="16">
        <v>2600</v>
      </c>
      <c r="V15" s="16">
        <v>3700</v>
      </c>
      <c r="W15" s="16">
        <v>5500</v>
      </c>
      <c r="X15" s="16"/>
      <c r="Y15" s="16"/>
      <c r="Z15" s="16">
        <f t="shared" si="7"/>
        <v>11800</v>
      </c>
      <c r="AA15" s="17">
        <v>3200</v>
      </c>
      <c r="AB15" s="16">
        <f t="shared" si="8"/>
        <v>12300</v>
      </c>
      <c r="AC15" s="17">
        <v>2950</v>
      </c>
      <c r="AD15" s="17">
        <v>700</v>
      </c>
      <c r="AE15" s="17">
        <f t="shared" si="9"/>
        <v>3450</v>
      </c>
      <c r="AF15" s="16">
        <v>9000</v>
      </c>
      <c r="AG15" s="18">
        <f t="shared" si="10"/>
        <v>13.087843833185447</v>
      </c>
      <c r="AH15" s="19">
        <v>3.81</v>
      </c>
      <c r="AI15" s="19">
        <f t="shared" si="11"/>
        <v>4</v>
      </c>
      <c r="AJ15" s="17" t="s">
        <v>110</v>
      </c>
      <c r="AK15" s="16">
        <f t="shared" si="12"/>
        <v>3307.0866141732286</v>
      </c>
      <c r="AL15" s="29" t="s">
        <v>110</v>
      </c>
    </row>
    <row r="16" spans="1:38">
      <c r="A16" s="70"/>
      <c r="B16" s="11" t="s">
        <v>52</v>
      </c>
      <c r="C16" s="12">
        <v>2100</v>
      </c>
      <c r="D16" s="12">
        <v>3500</v>
      </c>
      <c r="E16" s="12">
        <v>6500</v>
      </c>
      <c r="F16" s="12"/>
      <c r="G16" s="12"/>
      <c r="H16" s="12">
        <f t="shared" si="0"/>
        <v>12100</v>
      </c>
      <c r="I16" s="13">
        <v>3200</v>
      </c>
      <c r="J16" s="12">
        <f t="shared" si="1"/>
        <v>12600</v>
      </c>
      <c r="K16" s="13">
        <v>3665</v>
      </c>
      <c r="L16" s="13">
        <v>850</v>
      </c>
      <c r="M16" s="13">
        <f t="shared" si="2"/>
        <v>4665</v>
      </c>
      <c r="N16" s="12">
        <f t="shared" si="3"/>
        <v>12100</v>
      </c>
      <c r="O16" s="14">
        <f t="shared" si="4"/>
        <v>16.427610936799642</v>
      </c>
      <c r="P16" s="13">
        <v>5.75</v>
      </c>
      <c r="Q16" s="15">
        <f t="shared" si="5"/>
        <v>3.30150068212824</v>
      </c>
      <c r="R16" s="13" t="s">
        <v>110</v>
      </c>
      <c r="S16" s="12">
        <f t="shared" si="6"/>
        <v>736.52173913043487</v>
      </c>
      <c r="T16" s="28">
        <f t="shared" si="13"/>
        <v>2.27</v>
      </c>
      <c r="U16" s="16">
        <v>2600</v>
      </c>
      <c r="V16" s="16">
        <v>3700</v>
      </c>
      <c r="W16" s="16">
        <v>7000</v>
      </c>
      <c r="X16" s="16"/>
      <c r="Y16" s="16"/>
      <c r="Z16" s="16">
        <f t="shared" si="7"/>
        <v>13300</v>
      </c>
      <c r="AA16" s="17">
        <v>3200</v>
      </c>
      <c r="AB16" s="16">
        <f t="shared" si="8"/>
        <v>13800</v>
      </c>
      <c r="AC16" s="17">
        <v>3365</v>
      </c>
      <c r="AD16" s="17">
        <v>700</v>
      </c>
      <c r="AE16" s="17">
        <f t="shared" si="9"/>
        <v>3865</v>
      </c>
      <c r="AF16" s="16">
        <v>11000</v>
      </c>
      <c r="AG16" s="18">
        <f t="shared" si="10"/>
        <v>14.929015084294587</v>
      </c>
      <c r="AH16" s="19">
        <v>3.89</v>
      </c>
      <c r="AI16" s="19">
        <f t="shared" si="11"/>
        <v>3.9524517087667164</v>
      </c>
      <c r="AJ16" s="17" t="s">
        <v>110</v>
      </c>
      <c r="AK16" s="16">
        <f t="shared" si="12"/>
        <v>3958.8688946015427</v>
      </c>
      <c r="AL16" s="29">
        <f t="shared" si="14"/>
        <v>1.526</v>
      </c>
    </row>
    <row r="17" spans="1:38">
      <c r="A17" s="70"/>
      <c r="B17" s="11" t="s">
        <v>132</v>
      </c>
      <c r="C17" s="12">
        <v>2100</v>
      </c>
      <c r="D17" s="12">
        <v>3200</v>
      </c>
      <c r="E17" s="12">
        <v>7200</v>
      </c>
      <c r="F17" s="12"/>
      <c r="G17" s="12"/>
      <c r="H17" s="12">
        <f t="shared" si="0"/>
        <v>12500</v>
      </c>
      <c r="I17" s="13">
        <v>3200</v>
      </c>
      <c r="J17" s="12">
        <f t="shared" si="1"/>
        <v>13000</v>
      </c>
      <c r="K17" s="13">
        <v>3900</v>
      </c>
      <c r="L17" s="13">
        <v>850</v>
      </c>
      <c r="M17" s="13">
        <f t="shared" si="2"/>
        <v>4900</v>
      </c>
      <c r="N17" s="12">
        <f t="shared" si="3"/>
        <v>12500</v>
      </c>
      <c r="O17" s="14">
        <f t="shared" si="4"/>
        <v>17.48095024652622</v>
      </c>
      <c r="P17" s="13">
        <v>5.7600000000000007</v>
      </c>
      <c r="Q17" s="15">
        <f t="shared" si="5"/>
        <v>3.2051282051282053</v>
      </c>
      <c r="R17" s="13" t="s">
        <v>110</v>
      </c>
      <c r="S17" s="12">
        <f t="shared" si="6"/>
        <v>759.54861111111097</v>
      </c>
      <c r="T17" s="28">
        <f t="shared" si="13"/>
        <v>2.2740000000000005</v>
      </c>
      <c r="U17" s="16">
        <v>2600</v>
      </c>
      <c r="V17" s="16">
        <v>3700</v>
      </c>
      <c r="W17" s="16">
        <v>8000</v>
      </c>
      <c r="X17" s="16"/>
      <c r="Y17" s="16"/>
      <c r="Z17" s="16">
        <f t="shared" si="7"/>
        <v>14300</v>
      </c>
      <c r="AA17" s="17">
        <v>3200</v>
      </c>
      <c r="AB17" s="16">
        <f t="shared" si="8"/>
        <v>14800</v>
      </c>
      <c r="AC17" s="17">
        <v>4100</v>
      </c>
      <c r="AD17" s="17">
        <v>700</v>
      </c>
      <c r="AE17" s="17">
        <f t="shared" si="9"/>
        <v>4600</v>
      </c>
      <c r="AF17" s="16">
        <v>11000</v>
      </c>
      <c r="AG17" s="18">
        <f t="shared" si="10"/>
        <v>18.189884649511978</v>
      </c>
      <c r="AH17" s="19">
        <v>3.89</v>
      </c>
      <c r="AI17" s="19">
        <f t="shared" si="11"/>
        <v>3.4878048780487805</v>
      </c>
      <c r="AJ17" s="17" t="s">
        <v>110</v>
      </c>
      <c r="AK17" s="16">
        <f t="shared" si="12"/>
        <v>3958.8688946015427</v>
      </c>
      <c r="AL17" s="29">
        <f t="shared" si="14"/>
        <v>1.526</v>
      </c>
    </row>
    <row r="18" spans="1:38">
      <c r="A18" s="70"/>
      <c r="B18" s="11" t="s">
        <v>53</v>
      </c>
      <c r="C18" s="12">
        <v>2100</v>
      </c>
      <c r="D18" s="12">
        <v>5000</v>
      </c>
      <c r="E18" s="12">
        <v>5000</v>
      </c>
      <c r="F18" s="12"/>
      <c r="G18" s="12"/>
      <c r="H18" s="12">
        <f t="shared" si="0"/>
        <v>12100</v>
      </c>
      <c r="I18" s="13">
        <v>3200</v>
      </c>
      <c r="J18" s="12">
        <f t="shared" si="1"/>
        <v>12600</v>
      </c>
      <c r="K18" s="13">
        <v>3680</v>
      </c>
      <c r="L18" s="13">
        <v>850</v>
      </c>
      <c r="M18" s="13">
        <f t="shared" si="2"/>
        <v>4680</v>
      </c>
      <c r="N18" s="12">
        <f t="shared" si="3"/>
        <v>12100</v>
      </c>
      <c r="O18" s="14">
        <f t="shared" si="4"/>
        <v>16.494845360824744</v>
      </c>
      <c r="P18" s="13">
        <v>5.79</v>
      </c>
      <c r="Q18" s="15">
        <f t="shared" si="5"/>
        <v>3.2880434782608696</v>
      </c>
      <c r="R18" s="13" t="s">
        <v>110</v>
      </c>
      <c r="S18" s="12">
        <f t="shared" si="6"/>
        <v>731.43350604490502</v>
      </c>
      <c r="T18" s="28">
        <f t="shared" si="13"/>
        <v>2.286</v>
      </c>
      <c r="U18" s="16">
        <v>2600</v>
      </c>
      <c r="V18" s="16">
        <v>5500</v>
      </c>
      <c r="W18" s="16">
        <v>5500</v>
      </c>
      <c r="X18" s="16"/>
      <c r="Y18" s="16"/>
      <c r="Z18" s="16">
        <f t="shared" si="7"/>
        <v>13600</v>
      </c>
      <c r="AA18" s="17">
        <v>3200</v>
      </c>
      <c r="AB18" s="16">
        <f t="shared" si="8"/>
        <v>14100</v>
      </c>
      <c r="AC18" s="17">
        <v>3580</v>
      </c>
      <c r="AD18" s="17">
        <v>700</v>
      </c>
      <c r="AE18" s="17">
        <f t="shared" si="9"/>
        <v>4080</v>
      </c>
      <c r="AF18" s="16">
        <v>11000</v>
      </c>
      <c r="AG18" s="18">
        <f t="shared" si="10"/>
        <v>15.88287488908607</v>
      </c>
      <c r="AH18" s="19">
        <v>3.89</v>
      </c>
      <c r="AI18" s="19">
        <f t="shared" si="11"/>
        <v>3.7988826815642458</v>
      </c>
      <c r="AJ18" s="17" t="s">
        <v>110</v>
      </c>
      <c r="AK18" s="16">
        <f t="shared" si="12"/>
        <v>3958.8688946015427</v>
      </c>
      <c r="AL18" s="29">
        <f t="shared" si="14"/>
        <v>1.526</v>
      </c>
    </row>
    <row r="19" spans="1:38">
      <c r="A19" s="70"/>
      <c r="B19" s="20" t="s">
        <v>73</v>
      </c>
      <c r="C19" s="12">
        <v>2100</v>
      </c>
      <c r="D19" s="12">
        <v>4200</v>
      </c>
      <c r="E19" s="12">
        <v>6200</v>
      </c>
      <c r="F19" s="12"/>
      <c r="G19" s="12"/>
      <c r="H19" s="12">
        <f t="shared" si="0"/>
        <v>12500</v>
      </c>
      <c r="I19" s="13">
        <v>3200</v>
      </c>
      <c r="J19" s="12">
        <f t="shared" si="1"/>
        <v>13000</v>
      </c>
      <c r="K19" s="13">
        <v>3895</v>
      </c>
      <c r="L19" s="13">
        <v>850</v>
      </c>
      <c r="M19" s="13">
        <f t="shared" si="2"/>
        <v>4895</v>
      </c>
      <c r="N19" s="12">
        <f t="shared" si="3"/>
        <v>12500</v>
      </c>
      <c r="O19" s="14">
        <f t="shared" si="4"/>
        <v>17.458538771851188</v>
      </c>
      <c r="P19" s="15">
        <v>5.8</v>
      </c>
      <c r="Q19" s="15">
        <f t="shared" si="5"/>
        <v>3.2092426187419769</v>
      </c>
      <c r="R19" s="13" t="s">
        <v>110</v>
      </c>
      <c r="S19" s="12">
        <f t="shared" si="6"/>
        <v>754.31034482758616</v>
      </c>
      <c r="T19" s="28">
        <f t="shared" si="13"/>
        <v>2.29</v>
      </c>
      <c r="U19" s="16">
        <v>2600</v>
      </c>
      <c r="V19" s="16">
        <v>5000</v>
      </c>
      <c r="W19" s="16">
        <v>6500</v>
      </c>
      <c r="X19" s="16"/>
      <c r="Y19" s="16"/>
      <c r="Z19" s="16">
        <f t="shared" si="7"/>
        <v>14100</v>
      </c>
      <c r="AA19" s="17">
        <v>3200</v>
      </c>
      <c r="AB19" s="16">
        <f t="shared" si="8"/>
        <v>14600</v>
      </c>
      <c r="AC19" s="17">
        <v>3995</v>
      </c>
      <c r="AD19" s="17">
        <v>700</v>
      </c>
      <c r="AE19" s="17">
        <v>4640</v>
      </c>
      <c r="AF19" s="16">
        <v>11000</v>
      </c>
      <c r="AG19" s="18">
        <f t="shared" si="10"/>
        <v>17.72404614019521</v>
      </c>
      <c r="AH19" s="19">
        <v>3.89</v>
      </c>
      <c r="AI19" s="19">
        <f t="shared" si="11"/>
        <v>3.5294117647058822</v>
      </c>
      <c r="AJ19" s="17" t="s">
        <v>110</v>
      </c>
      <c r="AK19" s="16">
        <f t="shared" si="12"/>
        <v>3958.8688946015427</v>
      </c>
      <c r="AL19" s="29">
        <f t="shared" si="14"/>
        <v>1.526</v>
      </c>
    </row>
    <row r="20" spans="1:38">
      <c r="A20" s="70"/>
      <c r="B20" s="20" t="s">
        <v>133</v>
      </c>
      <c r="C20" s="12">
        <v>2100</v>
      </c>
      <c r="D20" s="12">
        <v>4200</v>
      </c>
      <c r="E20" s="12">
        <v>6200</v>
      </c>
      <c r="F20" s="12"/>
      <c r="G20" s="12"/>
      <c r="H20" s="12">
        <f t="shared" si="0"/>
        <v>12500</v>
      </c>
      <c r="I20" s="13">
        <v>3200</v>
      </c>
      <c r="J20" s="12">
        <f t="shared" si="1"/>
        <v>13000</v>
      </c>
      <c r="K20" s="13">
        <v>3800</v>
      </c>
      <c r="L20" s="13">
        <v>850</v>
      </c>
      <c r="M20" s="13">
        <f t="shared" si="2"/>
        <v>4800</v>
      </c>
      <c r="N20" s="12">
        <f t="shared" si="3"/>
        <v>12500</v>
      </c>
      <c r="O20" s="14">
        <f t="shared" si="4"/>
        <v>17.032720753025547</v>
      </c>
      <c r="P20" s="13">
        <v>5.79</v>
      </c>
      <c r="Q20" s="15">
        <f t="shared" si="5"/>
        <v>3.2894736842105261</v>
      </c>
      <c r="R20" s="13" t="s">
        <v>110</v>
      </c>
      <c r="S20" s="12">
        <f t="shared" si="6"/>
        <v>755.61312607944728</v>
      </c>
      <c r="T20" s="28">
        <f t="shared" si="13"/>
        <v>2.286</v>
      </c>
      <c r="U20" s="16">
        <v>2600</v>
      </c>
      <c r="V20" s="16">
        <v>4200</v>
      </c>
      <c r="W20" s="16">
        <v>7200</v>
      </c>
      <c r="X20" s="16"/>
      <c r="Y20" s="16"/>
      <c r="Z20" s="16">
        <f t="shared" si="7"/>
        <v>14000</v>
      </c>
      <c r="AA20" s="17">
        <v>3200</v>
      </c>
      <c r="AB20" s="16">
        <f t="shared" si="8"/>
        <v>14500</v>
      </c>
      <c r="AC20" s="17">
        <v>4100</v>
      </c>
      <c r="AD20" s="17">
        <v>700</v>
      </c>
      <c r="AE20" s="17">
        <v>5250</v>
      </c>
      <c r="AF20" s="16">
        <v>11000</v>
      </c>
      <c r="AG20" s="18">
        <f t="shared" si="10"/>
        <v>18.189884649511978</v>
      </c>
      <c r="AH20" s="19">
        <v>3.89</v>
      </c>
      <c r="AI20" s="19">
        <f t="shared" si="11"/>
        <v>3.4146341463414633</v>
      </c>
      <c r="AJ20" s="17" t="s">
        <v>110</v>
      </c>
      <c r="AK20" s="16">
        <f t="shared" si="12"/>
        <v>3958.8688946015427</v>
      </c>
      <c r="AL20" s="29">
        <f t="shared" si="14"/>
        <v>1.526</v>
      </c>
    </row>
    <row r="21" spans="1:38">
      <c r="A21" s="70"/>
      <c r="B21" s="11" t="s">
        <v>54</v>
      </c>
      <c r="C21" s="12">
        <v>2600</v>
      </c>
      <c r="D21" s="12">
        <v>2600</v>
      </c>
      <c r="E21" s="12">
        <v>2600</v>
      </c>
      <c r="F21" s="12"/>
      <c r="G21" s="12"/>
      <c r="H21" s="12">
        <f t="shared" si="0"/>
        <v>7800</v>
      </c>
      <c r="I21" s="13">
        <v>3200</v>
      </c>
      <c r="J21" s="12">
        <f t="shared" si="1"/>
        <v>8300</v>
      </c>
      <c r="K21" s="13">
        <v>2710</v>
      </c>
      <c r="L21" s="13">
        <v>850</v>
      </c>
      <c r="M21" s="13">
        <f t="shared" si="2"/>
        <v>3710</v>
      </c>
      <c r="N21" s="12">
        <f t="shared" si="3"/>
        <v>7800</v>
      </c>
      <c r="O21" s="14">
        <f t="shared" si="4"/>
        <v>12.147019273868221</v>
      </c>
      <c r="P21" s="15">
        <v>5.8</v>
      </c>
      <c r="Q21" s="15">
        <f t="shared" si="5"/>
        <v>2.878228782287823</v>
      </c>
      <c r="R21" s="13" t="s">
        <v>110</v>
      </c>
      <c r="S21" s="12">
        <f t="shared" si="6"/>
        <v>470.68965517241378</v>
      </c>
      <c r="T21" s="28" t="s">
        <v>110</v>
      </c>
      <c r="U21" s="16">
        <v>3000</v>
      </c>
      <c r="V21" s="16">
        <v>3000</v>
      </c>
      <c r="W21" s="16">
        <v>3000</v>
      </c>
      <c r="X21" s="16"/>
      <c r="Y21" s="16"/>
      <c r="Z21" s="16">
        <f t="shared" si="7"/>
        <v>9000</v>
      </c>
      <c r="AA21" s="17">
        <v>3200</v>
      </c>
      <c r="AB21" s="16">
        <f t="shared" si="8"/>
        <v>9500</v>
      </c>
      <c r="AC21" s="17">
        <v>3010</v>
      </c>
      <c r="AD21" s="17">
        <v>700</v>
      </c>
      <c r="AE21" s="17">
        <f t="shared" ref="AE21:AE32" si="15">AC21+500</f>
        <v>3510</v>
      </c>
      <c r="AF21" s="16">
        <f>Z21-2000</f>
        <v>7000</v>
      </c>
      <c r="AG21" s="18">
        <f t="shared" si="10"/>
        <v>13.354037267080747</v>
      </c>
      <c r="AH21" s="19">
        <v>3.81</v>
      </c>
      <c r="AI21" s="19">
        <f t="shared" si="11"/>
        <v>2.9900332225913622</v>
      </c>
      <c r="AJ21" s="17" t="s">
        <v>110</v>
      </c>
      <c r="AK21" s="16">
        <f t="shared" si="12"/>
        <v>2572.1784776902887</v>
      </c>
      <c r="AL21" s="29" t="s">
        <v>110</v>
      </c>
    </row>
    <row r="22" spans="1:38">
      <c r="A22" s="70"/>
      <c r="B22" s="11" t="s">
        <v>37</v>
      </c>
      <c r="C22" s="12">
        <v>2600</v>
      </c>
      <c r="D22" s="12">
        <v>2600</v>
      </c>
      <c r="E22" s="12">
        <v>3200</v>
      </c>
      <c r="F22" s="12"/>
      <c r="G22" s="12"/>
      <c r="H22" s="12">
        <f t="shared" si="0"/>
        <v>8400</v>
      </c>
      <c r="I22" s="13">
        <v>3200</v>
      </c>
      <c r="J22" s="12">
        <f t="shared" si="1"/>
        <v>8900</v>
      </c>
      <c r="K22" s="13">
        <v>2725</v>
      </c>
      <c r="L22" s="13">
        <v>850</v>
      </c>
      <c r="M22" s="13">
        <f t="shared" si="2"/>
        <v>3725</v>
      </c>
      <c r="N22" s="12">
        <f t="shared" si="3"/>
        <v>8400</v>
      </c>
      <c r="O22" s="14">
        <f t="shared" si="4"/>
        <v>12.214253697893321</v>
      </c>
      <c r="P22" s="13">
        <v>5.8100000000000005</v>
      </c>
      <c r="Q22" s="15">
        <f t="shared" si="5"/>
        <v>3.0825688073394497</v>
      </c>
      <c r="R22" s="13" t="s">
        <v>110</v>
      </c>
      <c r="S22" s="12">
        <f t="shared" si="6"/>
        <v>506.02409638554212</v>
      </c>
      <c r="T22" s="28" t="s">
        <v>110</v>
      </c>
      <c r="U22" s="16">
        <v>3000</v>
      </c>
      <c r="V22" s="16">
        <v>3000</v>
      </c>
      <c r="W22" s="16">
        <v>3700</v>
      </c>
      <c r="X22" s="16"/>
      <c r="Y22" s="16"/>
      <c r="Z22" s="16">
        <f t="shared" si="7"/>
        <v>9700</v>
      </c>
      <c r="AA22" s="17">
        <v>3200</v>
      </c>
      <c r="AB22" s="16">
        <f t="shared" si="8"/>
        <v>10200</v>
      </c>
      <c r="AC22" s="17">
        <v>3025</v>
      </c>
      <c r="AD22" s="17">
        <v>700</v>
      </c>
      <c r="AE22" s="17">
        <f t="shared" si="15"/>
        <v>3525</v>
      </c>
      <c r="AF22" s="16">
        <v>7000</v>
      </c>
      <c r="AG22" s="18">
        <f t="shared" si="10"/>
        <v>13.420585625554571</v>
      </c>
      <c r="AH22" s="19">
        <v>3.81</v>
      </c>
      <c r="AI22" s="19">
        <f t="shared" si="11"/>
        <v>3.2066115702479339</v>
      </c>
      <c r="AJ22" s="17" t="s">
        <v>110</v>
      </c>
      <c r="AK22" s="16">
        <f t="shared" si="12"/>
        <v>2572.1784776902887</v>
      </c>
      <c r="AL22" s="29" t="s">
        <v>110</v>
      </c>
    </row>
    <row r="23" spans="1:38">
      <c r="A23" s="70"/>
      <c r="B23" s="11" t="s">
        <v>40</v>
      </c>
      <c r="C23" s="12">
        <v>2600</v>
      </c>
      <c r="D23" s="12">
        <v>2600</v>
      </c>
      <c r="E23" s="12">
        <v>5000</v>
      </c>
      <c r="F23" s="12"/>
      <c r="G23" s="12"/>
      <c r="H23" s="12">
        <f t="shared" si="0"/>
        <v>10200</v>
      </c>
      <c r="I23" s="13">
        <v>3200</v>
      </c>
      <c r="J23" s="12">
        <f t="shared" si="1"/>
        <v>10700</v>
      </c>
      <c r="K23" s="13">
        <v>3140</v>
      </c>
      <c r="L23" s="13">
        <v>850</v>
      </c>
      <c r="M23" s="13">
        <f t="shared" si="2"/>
        <v>4140</v>
      </c>
      <c r="N23" s="12">
        <f t="shared" si="3"/>
        <v>10200</v>
      </c>
      <c r="O23" s="14">
        <f t="shared" si="4"/>
        <v>14.074406095921113</v>
      </c>
      <c r="P23" s="13">
        <v>5.82</v>
      </c>
      <c r="Q23" s="15">
        <f t="shared" si="5"/>
        <v>3.2484076433121021</v>
      </c>
      <c r="R23" s="13" t="s">
        <v>110</v>
      </c>
      <c r="S23" s="12">
        <f t="shared" si="6"/>
        <v>613.40206185567001</v>
      </c>
      <c r="T23" s="28" t="s">
        <v>110</v>
      </c>
      <c r="U23" s="16">
        <v>3000</v>
      </c>
      <c r="V23" s="16">
        <v>3000</v>
      </c>
      <c r="W23" s="16">
        <v>5500</v>
      </c>
      <c r="X23" s="16"/>
      <c r="Y23" s="16"/>
      <c r="Z23" s="16">
        <f t="shared" si="7"/>
        <v>11500</v>
      </c>
      <c r="AA23" s="17">
        <v>3200</v>
      </c>
      <c r="AB23" s="16">
        <f t="shared" si="8"/>
        <v>12000</v>
      </c>
      <c r="AC23" s="17">
        <v>3040</v>
      </c>
      <c r="AD23" s="17">
        <v>700</v>
      </c>
      <c r="AE23" s="17">
        <f t="shared" si="15"/>
        <v>3540</v>
      </c>
      <c r="AF23" s="16">
        <v>9000</v>
      </c>
      <c r="AG23" s="18">
        <f t="shared" si="10"/>
        <v>13.487133984028395</v>
      </c>
      <c r="AH23" s="19">
        <v>3.81</v>
      </c>
      <c r="AI23" s="19">
        <f t="shared" si="11"/>
        <v>3.7828947368421053</v>
      </c>
      <c r="AJ23" s="17" t="s">
        <v>110</v>
      </c>
      <c r="AK23" s="16">
        <f t="shared" si="12"/>
        <v>3307.0866141732286</v>
      </c>
      <c r="AL23" s="29" t="s">
        <v>110</v>
      </c>
    </row>
    <row r="24" spans="1:38">
      <c r="A24" s="70"/>
      <c r="B24" s="20" t="s">
        <v>55</v>
      </c>
      <c r="C24" s="12">
        <v>2600</v>
      </c>
      <c r="D24" s="12">
        <v>2600</v>
      </c>
      <c r="E24" s="12">
        <v>7000</v>
      </c>
      <c r="F24" s="12"/>
      <c r="G24" s="12"/>
      <c r="H24" s="12">
        <f t="shared" si="0"/>
        <v>12200</v>
      </c>
      <c r="I24" s="13">
        <v>3200</v>
      </c>
      <c r="J24" s="12">
        <f t="shared" si="1"/>
        <v>12700</v>
      </c>
      <c r="K24" s="13">
        <v>3755</v>
      </c>
      <c r="L24" s="13">
        <v>850</v>
      </c>
      <c r="M24" s="13">
        <f t="shared" si="2"/>
        <v>4755</v>
      </c>
      <c r="N24" s="12">
        <f t="shared" si="3"/>
        <v>12200</v>
      </c>
      <c r="O24" s="14">
        <f t="shared" si="4"/>
        <v>16.831017480950248</v>
      </c>
      <c r="P24" s="13">
        <v>5.67</v>
      </c>
      <c r="Q24" s="15">
        <f t="shared" si="5"/>
        <v>3.2490013315579227</v>
      </c>
      <c r="R24" s="13" t="s">
        <v>110</v>
      </c>
      <c r="S24" s="12">
        <f t="shared" si="6"/>
        <v>753.08641975308637</v>
      </c>
      <c r="T24" s="28">
        <f t="shared" si="13"/>
        <v>2.238</v>
      </c>
      <c r="U24" s="16">
        <v>3000</v>
      </c>
      <c r="V24" s="16">
        <v>3000</v>
      </c>
      <c r="W24" s="16">
        <v>7000</v>
      </c>
      <c r="X24" s="16"/>
      <c r="Y24" s="16"/>
      <c r="Z24" s="16">
        <f t="shared" si="7"/>
        <v>13000</v>
      </c>
      <c r="AA24" s="17">
        <v>3200</v>
      </c>
      <c r="AB24" s="16">
        <f t="shared" si="8"/>
        <v>13500</v>
      </c>
      <c r="AC24" s="17">
        <v>3355</v>
      </c>
      <c r="AD24" s="17">
        <v>700</v>
      </c>
      <c r="AE24" s="17">
        <f t="shared" si="15"/>
        <v>3855</v>
      </c>
      <c r="AF24" s="16">
        <f>Z24-2000</f>
        <v>11000</v>
      </c>
      <c r="AG24" s="18">
        <f t="shared" si="10"/>
        <v>14.884649511978704</v>
      </c>
      <c r="AH24" s="19">
        <v>3.89</v>
      </c>
      <c r="AI24" s="19">
        <f t="shared" si="11"/>
        <v>3.8748137108792848</v>
      </c>
      <c r="AJ24" s="17" t="s">
        <v>110</v>
      </c>
      <c r="AK24" s="16">
        <f t="shared" si="12"/>
        <v>3958.8688946015427</v>
      </c>
      <c r="AL24" s="29">
        <f t="shared" si="14"/>
        <v>1.526</v>
      </c>
    </row>
    <row r="25" spans="1:38">
      <c r="A25" s="70"/>
      <c r="B25" s="20" t="s">
        <v>134</v>
      </c>
      <c r="C25" s="12">
        <v>2600</v>
      </c>
      <c r="D25" s="12">
        <v>2600</v>
      </c>
      <c r="E25" s="12">
        <v>7300</v>
      </c>
      <c r="F25" s="12"/>
      <c r="G25" s="12"/>
      <c r="H25" s="12">
        <f t="shared" si="0"/>
        <v>12500</v>
      </c>
      <c r="I25" s="13">
        <v>3200</v>
      </c>
      <c r="J25" s="12">
        <f t="shared" si="1"/>
        <v>13000</v>
      </c>
      <c r="K25" s="13">
        <v>3950</v>
      </c>
      <c r="L25" s="13">
        <v>850</v>
      </c>
      <c r="M25" s="13">
        <f t="shared" si="2"/>
        <v>4950</v>
      </c>
      <c r="N25" s="12">
        <f t="shared" si="3"/>
        <v>12500</v>
      </c>
      <c r="O25" s="14">
        <f t="shared" si="4"/>
        <v>17.705064993276558</v>
      </c>
      <c r="P25" s="13">
        <v>5.8400000000000007</v>
      </c>
      <c r="Q25" s="15">
        <f t="shared" si="5"/>
        <v>3.1645569620253164</v>
      </c>
      <c r="R25" s="13" t="s">
        <v>110</v>
      </c>
      <c r="S25" s="12">
        <f t="shared" si="6"/>
        <v>749.14383561643831</v>
      </c>
      <c r="T25" s="28">
        <f t="shared" si="13"/>
        <v>2.3060000000000005</v>
      </c>
      <c r="U25" s="16">
        <v>3000</v>
      </c>
      <c r="V25" s="16">
        <v>3000</v>
      </c>
      <c r="W25" s="16">
        <v>8100</v>
      </c>
      <c r="X25" s="16"/>
      <c r="Y25" s="16"/>
      <c r="Z25" s="16">
        <f t="shared" si="7"/>
        <v>14100</v>
      </c>
      <c r="AA25" s="17">
        <v>3200</v>
      </c>
      <c r="AB25" s="16">
        <f t="shared" si="8"/>
        <v>14600</v>
      </c>
      <c r="AC25" s="17">
        <v>3550</v>
      </c>
      <c r="AD25" s="17">
        <v>700</v>
      </c>
      <c r="AE25" s="17">
        <f t="shared" si="15"/>
        <v>4050</v>
      </c>
      <c r="AF25" s="16">
        <v>11000</v>
      </c>
      <c r="AG25" s="18">
        <f t="shared" si="10"/>
        <v>15.749778172138422</v>
      </c>
      <c r="AH25" s="19">
        <v>3.89</v>
      </c>
      <c r="AI25" s="19">
        <f t="shared" si="11"/>
        <v>3.971830985915493</v>
      </c>
      <c r="AJ25" s="17" t="s">
        <v>110</v>
      </c>
      <c r="AK25" s="16">
        <f t="shared" si="12"/>
        <v>3958.8688946015427</v>
      </c>
      <c r="AL25" s="29">
        <f t="shared" si="14"/>
        <v>1.526</v>
      </c>
    </row>
    <row r="26" spans="1:38">
      <c r="A26" s="70"/>
      <c r="B26" s="11" t="s">
        <v>41</v>
      </c>
      <c r="C26" s="12">
        <v>2600</v>
      </c>
      <c r="D26" s="12">
        <v>3200</v>
      </c>
      <c r="E26" s="12">
        <v>3200</v>
      </c>
      <c r="F26" s="12"/>
      <c r="G26" s="12"/>
      <c r="H26" s="12">
        <f t="shared" si="0"/>
        <v>9000</v>
      </c>
      <c r="I26" s="13">
        <v>3200</v>
      </c>
      <c r="J26" s="12">
        <f t="shared" si="1"/>
        <v>9500</v>
      </c>
      <c r="K26" s="13">
        <v>2770</v>
      </c>
      <c r="L26" s="13">
        <v>850</v>
      </c>
      <c r="M26" s="13">
        <f t="shared" si="2"/>
        <v>3770</v>
      </c>
      <c r="N26" s="12">
        <f t="shared" si="3"/>
        <v>9000</v>
      </c>
      <c r="O26" s="14">
        <f t="shared" si="4"/>
        <v>12.415956969968624</v>
      </c>
      <c r="P26" s="13">
        <v>5.67</v>
      </c>
      <c r="Q26" s="15">
        <f t="shared" si="5"/>
        <v>3.2490974729241877</v>
      </c>
      <c r="R26" s="13" t="s">
        <v>110</v>
      </c>
      <c r="S26" s="12">
        <f t="shared" si="6"/>
        <v>555.55555555555566</v>
      </c>
      <c r="T26" s="28" t="s">
        <v>110</v>
      </c>
      <c r="U26" s="16">
        <v>3000</v>
      </c>
      <c r="V26" s="16">
        <v>3700</v>
      </c>
      <c r="W26" s="16">
        <v>3700</v>
      </c>
      <c r="X26" s="16"/>
      <c r="Y26" s="16"/>
      <c r="Z26" s="16">
        <f t="shared" si="7"/>
        <v>10400</v>
      </c>
      <c r="AA26" s="17">
        <v>3200</v>
      </c>
      <c r="AB26" s="16">
        <f t="shared" si="8"/>
        <v>10900</v>
      </c>
      <c r="AC26" s="17">
        <v>3070</v>
      </c>
      <c r="AD26" s="17">
        <v>700</v>
      </c>
      <c r="AE26" s="17">
        <f t="shared" si="15"/>
        <v>3570</v>
      </c>
      <c r="AF26" s="16">
        <v>8000</v>
      </c>
      <c r="AG26" s="18">
        <f t="shared" si="10"/>
        <v>13.620230700976043</v>
      </c>
      <c r="AH26" s="19">
        <v>3.81</v>
      </c>
      <c r="AI26" s="19">
        <f t="shared" si="11"/>
        <v>3.3876221498371337</v>
      </c>
      <c r="AJ26" s="17" t="s">
        <v>110</v>
      </c>
      <c r="AK26" s="16">
        <f t="shared" si="12"/>
        <v>2939.6325459317582</v>
      </c>
      <c r="AL26" s="29" t="s">
        <v>110</v>
      </c>
    </row>
    <row r="27" spans="1:38">
      <c r="A27" s="70"/>
      <c r="B27" s="11" t="s">
        <v>45</v>
      </c>
      <c r="C27" s="12">
        <v>2600</v>
      </c>
      <c r="D27" s="12">
        <v>3200</v>
      </c>
      <c r="E27" s="12">
        <v>5000</v>
      </c>
      <c r="F27" s="12"/>
      <c r="G27" s="12"/>
      <c r="H27" s="12">
        <f t="shared" si="0"/>
        <v>10800</v>
      </c>
      <c r="I27" s="13">
        <v>3200</v>
      </c>
      <c r="J27" s="12">
        <f t="shared" si="1"/>
        <v>11300</v>
      </c>
      <c r="K27" s="13">
        <v>3785</v>
      </c>
      <c r="L27" s="13">
        <v>850</v>
      </c>
      <c r="M27" s="13">
        <f t="shared" si="2"/>
        <v>4785</v>
      </c>
      <c r="N27" s="12">
        <f t="shared" si="3"/>
        <v>10800</v>
      </c>
      <c r="O27" s="14">
        <f t="shared" si="4"/>
        <v>16.965486329000449</v>
      </c>
      <c r="P27" s="13">
        <v>5.86</v>
      </c>
      <c r="Q27" s="15">
        <f t="shared" si="5"/>
        <v>2.8533685601056802</v>
      </c>
      <c r="R27" s="13" t="s">
        <v>110</v>
      </c>
      <c r="S27" s="12">
        <f t="shared" si="6"/>
        <v>645.05119453924908</v>
      </c>
      <c r="T27" s="28" t="s">
        <v>110</v>
      </c>
      <c r="U27" s="16">
        <v>3000</v>
      </c>
      <c r="V27" s="16">
        <v>3700</v>
      </c>
      <c r="W27" s="16">
        <v>5500</v>
      </c>
      <c r="X27" s="16"/>
      <c r="Y27" s="16"/>
      <c r="Z27" s="16">
        <f t="shared" si="7"/>
        <v>12200</v>
      </c>
      <c r="AA27" s="17">
        <v>3200</v>
      </c>
      <c r="AB27" s="16">
        <f t="shared" si="8"/>
        <v>12700</v>
      </c>
      <c r="AC27" s="17">
        <v>3085</v>
      </c>
      <c r="AD27" s="17">
        <v>700</v>
      </c>
      <c r="AE27" s="17">
        <f t="shared" si="15"/>
        <v>3585</v>
      </c>
      <c r="AF27" s="16">
        <v>10000</v>
      </c>
      <c r="AG27" s="18">
        <f t="shared" si="10"/>
        <v>13.686779059449867</v>
      </c>
      <c r="AH27" s="19">
        <v>3.85</v>
      </c>
      <c r="AI27" s="19">
        <f t="shared" si="11"/>
        <v>3.9546191247974067</v>
      </c>
      <c r="AJ27" s="17" t="s">
        <v>110</v>
      </c>
      <c r="AK27" s="16">
        <f t="shared" si="12"/>
        <v>3636.363636363636</v>
      </c>
      <c r="AL27" s="29" t="s">
        <v>110</v>
      </c>
    </row>
    <row r="28" spans="1:38">
      <c r="A28" s="70"/>
      <c r="B28" s="20" t="s">
        <v>111</v>
      </c>
      <c r="C28" s="12">
        <v>2600</v>
      </c>
      <c r="D28" s="12">
        <v>3200</v>
      </c>
      <c r="E28" s="12">
        <v>6000</v>
      </c>
      <c r="F28" s="12"/>
      <c r="G28" s="12"/>
      <c r="H28" s="12">
        <f t="shared" si="0"/>
        <v>11800</v>
      </c>
      <c r="I28" s="13">
        <v>3200</v>
      </c>
      <c r="J28" s="12">
        <f t="shared" si="1"/>
        <v>12300</v>
      </c>
      <c r="K28" s="13">
        <v>3800</v>
      </c>
      <c r="L28" s="13">
        <v>850</v>
      </c>
      <c r="M28" s="13">
        <f t="shared" si="2"/>
        <v>4800</v>
      </c>
      <c r="N28" s="12">
        <f t="shared" si="3"/>
        <v>11800</v>
      </c>
      <c r="O28" s="14">
        <f t="shared" si="4"/>
        <v>17.032720753025547</v>
      </c>
      <c r="P28" s="13">
        <v>5.87</v>
      </c>
      <c r="Q28" s="15">
        <f t="shared" si="5"/>
        <v>3.1052631578947367</v>
      </c>
      <c r="R28" s="13" t="s">
        <v>110</v>
      </c>
      <c r="S28" s="12">
        <f t="shared" si="6"/>
        <v>703.57751277683133</v>
      </c>
      <c r="T28" s="28" t="s">
        <v>110</v>
      </c>
      <c r="U28" s="16">
        <v>3000</v>
      </c>
      <c r="V28" s="16">
        <v>3700</v>
      </c>
      <c r="W28" s="16">
        <v>6800</v>
      </c>
      <c r="X28" s="16"/>
      <c r="Y28" s="16"/>
      <c r="Z28" s="16">
        <f t="shared" si="7"/>
        <v>13500</v>
      </c>
      <c r="AA28" s="17">
        <v>3200</v>
      </c>
      <c r="AB28" s="16">
        <f t="shared" si="8"/>
        <v>14000</v>
      </c>
      <c r="AC28" s="17">
        <v>3300</v>
      </c>
      <c r="AD28" s="17">
        <v>700</v>
      </c>
      <c r="AE28" s="17">
        <f t="shared" si="15"/>
        <v>3800</v>
      </c>
      <c r="AF28" s="16">
        <v>11000</v>
      </c>
      <c r="AG28" s="18">
        <f t="shared" si="10"/>
        <v>14.640638864241348</v>
      </c>
      <c r="AH28" s="19">
        <v>3.89</v>
      </c>
      <c r="AI28" s="19">
        <f t="shared" si="11"/>
        <v>4.0909090909090908</v>
      </c>
      <c r="AJ28" s="17" t="s">
        <v>110</v>
      </c>
      <c r="AK28" s="16">
        <f t="shared" si="12"/>
        <v>3958.8688946015427</v>
      </c>
      <c r="AL28" s="29" t="s">
        <v>110</v>
      </c>
    </row>
    <row r="29" spans="1:38">
      <c r="A29" s="70"/>
      <c r="B29" s="20" t="s">
        <v>135</v>
      </c>
      <c r="C29" s="12">
        <v>2600</v>
      </c>
      <c r="D29" s="12">
        <v>3200</v>
      </c>
      <c r="E29" s="12">
        <v>6600</v>
      </c>
      <c r="F29" s="12"/>
      <c r="G29" s="12"/>
      <c r="H29" s="12">
        <f t="shared" si="0"/>
        <v>12400</v>
      </c>
      <c r="I29" s="13">
        <v>3200</v>
      </c>
      <c r="J29" s="12">
        <f t="shared" si="1"/>
        <v>12900</v>
      </c>
      <c r="K29" s="13">
        <v>3850</v>
      </c>
      <c r="L29" s="13">
        <v>850</v>
      </c>
      <c r="M29" s="13">
        <f t="shared" si="2"/>
        <v>4850</v>
      </c>
      <c r="N29" s="12">
        <f t="shared" si="3"/>
        <v>12400</v>
      </c>
      <c r="O29" s="14">
        <f t="shared" si="4"/>
        <v>17.256835499775885</v>
      </c>
      <c r="P29" s="13">
        <v>5.8800000000000008</v>
      </c>
      <c r="Q29" s="15">
        <f t="shared" si="5"/>
        <v>3.220779220779221</v>
      </c>
      <c r="R29" s="13" t="s">
        <v>110</v>
      </c>
      <c r="S29" s="12">
        <f t="shared" si="6"/>
        <v>738.09523809523796</v>
      </c>
      <c r="T29" s="28">
        <f t="shared" si="13"/>
        <v>2.3220000000000005</v>
      </c>
      <c r="U29" s="16">
        <v>3000</v>
      </c>
      <c r="V29" s="16">
        <v>3700</v>
      </c>
      <c r="W29" s="16">
        <v>7600</v>
      </c>
      <c r="X29" s="16"/>
      <c r="Y29" s="16"/>
      <c r="Z29" s="16">
        <f t="shared" si="7"/>
        <v>14300</v>
      </c>
      <c r="AA29" s="17">
        <v>3200</v>
      </c>
      <c r="AB29" s="16">
        <f t="shared" si="8"/>
        <v>14800</v>
      </c>
      <c r="AC29" s="17">
        <v>3760</v>
      </c>
      <c r="AD29" s="17">
        <v>700</v>
      </c>
      <c r="AE29" s="17">
        <f t="shared" si="15"/>
        <v>4260</v>
      </c>
      <c r="AF29" s="16">
        <v>11000</v>
      </c>
      <c r="AG29" s="18">
        <f t="shared" si="10"/>
        <v>16.681455190771963</v>
      </c>
      <c r="AH29" s="19">
        <v>3.89</v>
      </c>
      <c r="AI29" s="19">
        <f t="shared" si="11"/>
        <v>3.8031914893617023</v>
      </c>
      <c r="AJ29" s="17" t="s">
        <v>110</v>
      </c>
      <c r="AK29" s="16">
        <f t="shared" si="12"/>
        <v>3958.8688946015427</v>
      </c>
      <c r="AL29" s="29">
        <f t="shared" si="14"/>
        <v>1.526</v>
      </c>
    </row>
    <row r="30" spans="1:38">
      <c r="A30" s="70"/>
      <c r="B30" s="11" t="s">
        <v>105</v>
      </c>
      <c r="C30" s="12">
        <v>2600</v>
      </c>
      <c r="D30" s="12">
        <v>4800</v>
      </c>
      <c r="E30" s="12">
        <v>4800</v>
      </c>
      <c r="F30" s="12"/>
      <c r="G30" s="12"/>
      <c r="H30" s="12">
        <f t="shared" si="0"/>
        <v>12200</v>
      </c>
      <c r="I30" s="13">
        <v>3200</v>
      </c>
      <c r="J30" s="12">
        <f t="shared" si="1"/>
        <v>12700</v>
      </c>
      <c r="K30" s="13">
        <v>3815</v>
      </c>
      <c r="L30" s="13">
        <v>850</v>
      </c>
      <c r="M30" s="13">
        <f t="shared" si="2"/>
        <v>4815</v>
      </c>
      <c r="N30" s="12">
        <f t="shared" si="3"/>
        <v>12200</v>
      </c>
      <c r="O30" s="14">
        <f t="shared" si="4"/>
        <v>17.099955177050649</v>
      </c>
      <c r="P30" s="13">
        <v>5.8900000000000006</v>
      </c>
      <c r="Q30" s="15">
        <f t="shared" si="5"/>
        <v>3.1979030144167759</v>
      </c>
      <c r="R30" s="13" t="s">
        <v>110</v>
      </c>
      <c r="S30" s="12">
        <f t="shared" si="6"/>
        <v>724.95755517826819</v>
      </c>
      <c r="T30" s="28">
        <f t="shared" si="13"/>
        <v>2.3260000000000005</v>
      </c>
      <c r="U30" s="16">
        <v>3000</v>
      </c>
      <c r="V30" s="16">
        <v>5500</v>
      </c>
      <c r="W30" s="16">
        <v>5500</v>
      </c>
      <c r="X30" s="16"/>
      <c r="Y30" s="16"/>
      <c r="Z30" s="16">
        <f t="shared" si="7"/>
        <v>14000</v>
      </c>
      <c r="AA30" s="17">
        <v>3200</v>
      </c>
      <c r="AB30" s="16">
        <f t="shared" si="8"/>
        <v>14500</v>
      </c>
      <c r="AC30" s="17">
        <v>3715</v>
      </c>
      <c r="AD30" s="17">
        <v>700</v>
      </c>
      <c r="AE30" s="17">
        <f t="shared" si="15"/>
        <v>4215</v>
      </c>
      <c r="AF30" s="16">
        <v>11000</v>
      </c>
      <c r="AG30" s="18">
        <f t="shared" si="10"/>
        <v>16.481810115350488</v>
      </c>
      <c r="AH30" s="19">
        <v>3.89</v>
      </c>
      <c r="AI30" s="19">
        <f t="shared" si="11"/>
        <v>3.768506056527591</v>
      </c>
      <c r="AJ30" s="17" t="s">
        <v>110</v>
      </c>
      <c r="AK30" s="16">
        <f t="shared" si="12"/>
        <v>3958.8688946015427</v>
      </c>
      <c r="AL30" s="29">
        <f t="shared" si="14"/>
        <v>1.526</v>
      </c>
    </row>
    <row r="31" spans="1:38">
      <c r="A31" s="70"/>
      <c r="B31" s="11" t="s">
        <v>112</v>
      </c>
      <c r="C31" s="12">
        <v>2600</v>
      </c>
      <c r="D31" s="12">
        <v>4000</v>
      </c>
      <c r="E31" s="12">
        <v>5500</v>
      </c>
      <c r="F31" s="12"/>
      <c r="G31" s="12"/>
      <c r="H31" s="12">
        <f t="shared" si="0"/>
        <v>12100</v>
      </c>
      <c r="I31" s="13">
        <v>3200</v>
      </c>
      <c r="J31" s="12">
        <f t="shared" si="1"/>
        <v>12600</v>
      </c>
      <c r="K31" s="13">
        <v>3830</v>
      </c>
      <c r="L31" s="13">
        <v>850</v>
      </c>
      <c r="M31" s="13">
        <f t="shared" si="2"/>
        <v>4830</v>
      </c>
      <c r="N31" s="12">
        <f t="shared" si="3"/>
        <v>12100</v>
      </c>
      <c r="O31" s="14">
        <f t="shared" si="4"/>
        <v>17.167189601075751</v>
      </c>
      <c r="P31" s="13">
        <v>5.9</v>
      </c>
      <c r="Q31" s="15">
        <f t="shared" si="5"/>
        <v>3.1592689295039165</v>
      </c>
      <c r="R31" s="13" t="s">
        <v>110</v>
      </c>
      <c r="S31" s="12">
        <f t="shared" si="6"/>
        <v>717.79661016949149</v>
      </c>
      <c r="T31" s="28">
        <f t="shared" si="13"/>
        <v>2.3300000000000005</v>
      </c>
      <c r="U31" s="16">
        <v>2800</v>
      </c>
      <c r="V31" s="16">
        <v>4200</v>
      </c>
      <c r="W31" s="16">
        <v>6500</v>
      </c>
      <c r="X31" s="16"/>
      <c r="Y31" s="16"/>
      <c r="Z31" s="16">
        <f t="shared" si="7"/>
        <v>13500</v>
      </c>
      <c r="AA31" s="17">
        <v>3200</v>
      </c>
      <c r="AB31" s="16">
        <f t="shared" si="8"/>
        <v>14000</v>
      </c>
      <c r="AC31" s="17">
        <v>3530</v>
      </c>
      <c r="AD31" s="17">
        <v>700</v>
      </c>
      <c r="AE31" s="17">
        <f t="shared" si="15"/>
        <v>4030</v>
      </c>
      <c r="AF31" s="16">
        <v>11000</v>
      </c>
      <c r="AG31" s="18">
        <f t="shared" si="10"/>
        <v>15.661047027506655</v>
      </c>
      <c r="AH31" s="19">
        <v>3.89</v>
      </c>
      <c r="AI31" s="19">
        <f t="shared" si="11"/>
        <v>3.8243626062322944</v>
      </c>
      <c r="AJ31" s="17" t="s">
        <v>110</v>
      </c>
      <c r="AK31" s="16">
        <f t="shared" si="12"/>
        <v>3958.8688946015427</v>
      </c>
      <c r="AL31" s="29">
        <f t="shared" si="14"/>
        <v>1.526</v>
      </c>
    </row>
    <row r="32" spans="1:38">
      <c r="A32" s="70"/>
      <c r="B32" s="11" t="s">
        <v>136</v>
      </c>
      <c r="C32" s="12">
        <v>2600</v>
      </c>
      <c r="D32" s="12">
        <v>4000</v>
      </c>
      <c r="E32" s="12">
        <v>5800</v>
      </c>
      <c r="F32" s="12"/>
      <c r="G32" s="12"/>
      <c r="H32" s="12">
        <f t="shared" si="0"/>
        <v>12400</v>
      </c>
      <c r="I32" s="13">
        <v>3200</v>
      </c>
      <c r="J32" s="12">
        <f t="shared" si="1"/>
        <v>12900</v>
      </c>
      <c r="K32" s="13">
        <v>3900</v>
      </c>
      <c r="L32" s="13">
        <v>850</v>
      </c>
      <c r="M32" s="13">
        <f t="shared" si="2"/>
        <v>4900</v>
      </c>
      <c r="N32" s="12">
        <f t="shared" si="3"/>
        <v>12400</v>
      </c>
      <c r="O32" s="14">
        <f t="shared" si="4"/>
        <v>17.48095024652622</v>
      </c>
      <c r="P32" s="13">
        <v>5.91</v>
      </c>
      <c r="Q32" s="15">
        <f t="shared" si="5"/>
        <v>3.1794871794871793</v>
      </c>
      <c r="R32" s="13" t="s">
        <v>110</v>
      </c>
      <c r="S32" s="12">
        <f t="shared" si="6"/>
        <v>734.34856175972925</v>
      </c>
      <c r="T32" s="28">
        <f t="shared" si="13"/>
        <v>2.3340000000000001</v>
      </c>
      <c r="U32" s="16">
        <v>2800</v>
      </c>
      <c r="V32" s="16">
        <v>4000</v>
      </c>
      <c r="W32" s="16">
        <v>7000</v>
      </c>
      <c r="X32" s="16"/>
      <c r="Y32" s="16"/>
      <c r="Z32" s="16">
        <f t="shared" si="7"/>
        <v>13800</v>
      </c>
      <c r="AA32" s="17">
        <v>3200</v>
      </c>
      <c r="AB32" s="16">
        <f t="shared" si="8"/>
        <v>14300</v>
      </c>
      <c r="AC32" s="17">
        <v>3670</v>
      </c>
      <c r="AD32" s="17">
        <v>700</v>
      </c>
      <c r="AE32" s="17">
        <f t="shared" si="15"/>
        <v>4170</v>
      </c>
      <c r="AF32" s="16">
        <v>11000</v>
      </c>
      <c r="AG32" s="18">
        <f t="shared" si="10"/>
        <v>16.282165039929016</v>
      </c>
      <c r="AH32" s="19">
        <v>3.89</v>
      </c>
      <c r="AI32" s="19">
        <f t="shared" si="11"/>
        <v>3.7602179836512262</v>
      </c>
      <c r="AJ32" s="17" t="s">
        <v>110</v>
      </c>
      <c r="AK32" s="16">
        <f t="shared" si="12"/>
        <v>3958.8688946015427</v>
      </c>
      <c r="AL32" s="29">
        <f t="shared" si="14"/>
        <v>1.526</v>
      </c>
    </row>
    <row r="33" spans="1:38">
      <c r="A33" s="70"/>
      <c r="B33" s="11" t="s">
        <v>39</v>
      </c>
      <c r="C33" s="12">
        <v>3200</v>
      </c>
      <c r="D33" s="12">
        <v>3200</v>
      </c>
      <c r="E33" s="12">
        <v>3200</v>
      </c>
      <c r="F33" s="12"/>
      <c r="G33" s="12"/>
      <c r="H33" s="12">
        <f t="shared" si="0"/>
        <v>9600</v>
      </c>
      <c r="I33" s="13">
        <v>3200</v>
      </c>
      <c r="J33" s="12">
        <f t="shared" si="1"/>
        <v>10100</v>
      </c>
      <c r="K33" s="13">
        <v>2845</v>
      </c>
      <c r="L33" s="13">
        <v>850</v>
      </c>
      <c r="M33" s="13">
        <f t="shared" si="2"/>
        <v>3845</v>
      </c>
      <c r="N33" s="12">
        <f t="shared" si="3"/>
        <v>9600</v>
      </c>
      <c r="O33" s="14">
        <f t="shared" si="4"/>
        <v>12.75212909009413</v>
      </c>
      <c r="P33" s="13">
        <v>5.92</v>
      </c>
      <c r="Q33" s="15">
        <f t="shared" si="5"/>
        <v>3.374340949033392</v>
      </c>
      <c r="R33" s="13" t="s">
        <v>110</v>
      </c>
      <c r="S33" s="12">
        <f t="shared" si="6"/>
        <v>567.56756756756761</v>
      </c>
      <c r="T33" s="28" t="s">
        <v>110</v>
      </c>
      <c r="U33" s="16">
        <v>3700</v>
      </c>
      <c r="V33" s="16">
        <v>3700</v>
      </c>
      <c r="W33" s="16">
        <v>3700</v>
      </c>
      <c r="X33" s="16"/>
      <c r="Y33" s="16"/>
      <c r="Z33" s="16">
        <f t="shared" si="7"/>
        <v>11100</v>
      </c>
      <c r="AA33" s="17">
        <v>3200</v>
      </c>
      <c r="AB33" s="16">
        <f t="shared" si="8"/>
        <v>11600</v>
      </c>
      <c r="AC33" s="17">
        <v>3145</v>
      </c>
      <c r="AD33" s="17">
        <v>700</v>
      </c>
      <c r="AE33" s="17">
        <f>AC33+300</f>
        <v>3445</v>
      </c>
      <c r="AF33" s="16">
        <v>9000</v>
      </c>
      <c r="AG33" s="18">
        <f t="shared" si="10"/>
        <v>13.952972493345165</v>
      </c>
      <c r="AH33" s="19">
        <v>3.81</v>
      </c>
      <c r="AI33" s="19">
        <f t="shared" si="11"/>
        <v>3.5294117647058822</v>
      </c>
      <c r="AJ33" s="17" t="s">
        <v>110</v>
      </c>
      <c r="AK33" s="16">
        <f t="shared" si="12"/>
        <v>3307.0866141732286</v>
      </c>
      <c r="AL33" s="29" t="s">
        <v>110</v>
      </c>
    </row>
    <row r="34" spans="1:38">
      <c r="A34" s="70"/>
      <c r="B34" s="11" t="s">
        <v>106</v>
      </c>
      <c r="C34" s="12">
        <v>3200</v>
      </c>
      <c r="D34" s="12">
        <v>3200</v>
      </c>
      <c r="E34" s="12">
        <v>5000</v>
      </c>
      <c r="F34" s="12"/>
      <c r="G34" s="12"/>
      <c r="H34" s="12">
        <f t="shared" si="0"/>
        <v>11400</v>
      </c>
      <c r="I34" s="13">
        <v>3200</v>
      </c>
      <c r="J34" s="12">
        <f t="shared" si="1"/>
        <v>11900</v>
      </c>
      <c r="K34" s="13">
        <v>3860</v>
      </c>
      <c r="L34" s="13">
        <v>850</v>
      </c>
      <c r="M34" s="13">
        <f t="shared" si="2"/>
        <v>4860</v>
      </c>
      <c r="N34" s="12">
        <f t="shared" si="3"/>
        <v>11400</v>
      </c>
      <c r="O34" s="14">
        <f t="shared" si="4"/>
        <v>17.301658449125956</v>
      </c>
      <c r="P34" s="13">
        <v>5.9300000000000006</v>
      </c>
      <c r="Q34" s="15">
        <f t="shared" si="5"/>
        <v>2.9533678756476682</v>
      </c>
      <c r="R34" s="13" t="s">
        <v>110</v>
      </c>
      <c r="S34" s="12">
        <f t="shared" si="6"/>
        <v>672.84991568296789</v>
      </c>
      <c r="T34" s="28" t="s">
        <v>110</v>
      </c>
      <c r="U34" s="16">
        <v>3700</v>
      </c>
      <c r="V34" s="16">
        <v>3700</v>
      </c>
      <c r="W34" s="16">
        <v>5500</v>
      </c>
      <c r="X34" s="16"/>
      <c r="Y34" s="16"/>
      <c r="Z34" s="16">
        <f t="shared" si="7"/>
        <v>12900</v>
      </c>
      <c r="AA34" s="17">
        <v>3200</v>
      </c>
      <c r="AB34" s="16">
        <f t="shared" si="8"/>
        <v>13400</v>
      </c>
      <c r="AC34" s="17">
        <v>3160</v>
      </c>
      <c r="AD34" s="17">
        <v>700</v>
      </c>
      <c r="AE34" s="17">
        <f>AC34+300</f>
        <v>3460</v>
      </c>
      <c r="AF34" s="16">
        <v>10000</v>
      </c>
      <c r="AG34" s="18">
        <f t="shared" si="10"/>
        <v>14.019520851818989</v>
      </c>
      <c r="AH34" s="19">
        <v>3.85</v>
      </c>
      <c r="AI34" s="19">
        <f t="shared" si="11"/>
        <v>4.0822784810126587</v>
      </c>
      <c r="AJ34" s="17" t="s">
        <v>110</v>
      </c>
      <c r="AK34" s="16">
        <f t="shared" si="12"/>
        <v>3636.363636363636</v>
      </c>
      <c r="AL34" s="29" t="s">
        <v>110</v>
      </c>
    </row>
    <row r="35" spans="1:38">
      <c r="A35" s="70"/>
      <c r="B35" s="20" t="s">
        <v>74</v>
      </c>
      <c r="C35" s="12">
        <v>3000</v>
      </c>
      <c r="D35" s="12">
        <v>3000</v>
      </c>
      <c r="E35" s="12">
        <v>6200</v>
      </c>
      <c r="F35" s="12"/>
      <c r="G35" s="12"/>
      <c r="H35" s="12">
        <f t="shared" si="0"/>
        <v>12200</v>
      </c>
      <c r="I35" s="13">
        <v>3200</v>
      </c>
      <c r="J35" s="12">
        <f t="shared" si="1"/>
        <v>12700</v>
      </c>
      <c r="K35" s="13">
        <v>3875</v>
      </c>
      <c r="L35" s="13">
        <v>850</v>
      </c>
      <c r="M35" s="13">
        <f t="shared" si="2"/>
        <v>4875</v>
      </c>
      <c r="N35" s="12">
        <f t="shared" si="3"/>
        <v>12200</v>
      </c>
      <c r="O35" s="14">
        <f t="shared" si="4"/>
        <v>17.368892873151054</v>
      </c>
      <c r="P35" s="13">
        <v>5.94</v>
      </c>
      <c r="Q35" s="15">
        <f t="shared" si="5"/>
        <v>3.1483870967741936</v>
      </c>
      <c r="R35" s="13" t="s">
        <v>110</v>
      </c>
      <c r="S35" s="12">
        <f t="shared" si="6"/>
        <v>718.85521885521882</v>
      </c>
      <c r="T35" s="28">
        <f t="shared" si="13"/>
        <v>2.3460000000000005</v>
      </c>
      <c r="U35" s="16">
        <v>3500</v>
      </c>
      <c r="V35" s="16">
        <v>3500</v>
      </c>
      <c r="W35" s="16">
        <v>6500</v>
      </c>
      <c r="X35" s="16"/>
      <c r="Y35" s="16"/>
      <c r="Z35" s="16">
        <f t="shared" si="7"/>
        <v>13500</v>
      </c>
      <c r="AA35" s="17">
        <v>3200</v>
      </c>
      <c r="AB35" s="16">
        <f t="shared" si="8"/>
        <v>14000</v>
      </c>
      <c r="AC35" s="17">
        <v>3375</v>
      </c>
      <c r="AD35" s="17">
        <v>700</v>
      </c>
      <c r="AE35" s="17">
        <v>4500</v>
      </c>
      <c r="AF35" s="16">
        <v>11000</v>
      </c>
      <c r="AG35" s="18">
        <f t="shared" si="10"/>
        <v>14.973380656610471</v>
      </c>
      <c r="AH35" s="19">
        <v>3.89</v>
      </c>
      <c r="AI35" s="19">
        <f t="shared" si="11"/>
        <v>4</v>
      </c>
      <c r="AJ35" s="17" t="s">
        <v>110</v>
      </c>
      <c r="AK35" s="16">
        <f t="shared" si="12"/>
        <v>3958.8688946015427</v>
      </c>
      <c r="AL35" s="29">
        <f t="shared" si="14"/>
        <v>1.526</v>
      </c>
    </row>
    <row r="36" spans="1:38">
      <c r="A36" s="70"/>
      <c r="B36" s="20" t="s">
        <v>137</v>
      </c>
      <c r="C36" s="12">
        <v>3000</v>
      </c>
      <c r="D36" s="12">
        <v>3000</v>
      </c>
      <c r="E36" s="12">
        <v>6500</v>
      </c>
      <c r="F36" s="12"/>
      <c r="G36" s="12"/>
      <c r="H36" s="12">
        <f t="shared" si="0"/>
        <v>12500</v>
      </c>
      <c r="I36" s="13">
        <v>3200</v>
      </c>
      <c r="J36" s="12">
        <f t="shared" si="1"/>
        <v>13000</v>
      </c>
      <c r="K36" s="13">
        <v>3965</v>
      </c>
      <c r="L36" s="13">
        <v>850</v>
      </c>
      <c r="M36" s="13">
        <f t="shared" si="2"/>
        <v>4965</v>
      </c>
      <c r="N36" s="12">
        <f t="shared" si="3"/>
        <v>12500</v>
      </c>
      <c r="O36" s="14">
        <f t="shared" si="4"/>
        <v>17.77229941730166</v>
      </c>
      <c r="P36" s="13">
        <v>5.95</v>
      </c>
      <c r="Q36" s="15">
        <f t="shared" si="5"/>
        <v>3.1525851197982346</v>
      </c>
      <c r="R36" s="13" t="s">
        <v>110</v>
      </c>
      <c r="S36" s="12">
        <f t="shared" si="6"/>
        <v>735.29411764705878</v>
      </c>
      <c r="T36" s="28">
        <f t="shared" si="13"/>
        <v>2.35</v>
      </c>
      <c r="U36" s="16">
        <v>3500</v>
      </c>
      <c r="V36" s="16">
        <v>3500</v>
      </c>
      <c r="W36" s="16">
        <v>7000</v>
      </c>
      <c r="X36" s="16"/>
      <c r="Y36" s="16"/>
      <c r="Z36" s="16">
        <f t="shared" si="7"/>
        <v>14000</v>
      </c>
      <c r="AA36" s="17">
        <v>3200</v>
      </c>
      <c r="AB36" s="16">
        <f t="shared" si="8"/>
        <v>14500</v>
      </c>
      <c r="AC36" s="17">
        <v>3750</v>
      </c>
      <c r="AD36" s="17">
        <v>700</v>
      </c>
      <c r="AE36" s="17">
        <v>5100</v>
      </c>
      <c r="AF36" s="16">
        <v>11000</v>
      </c>
      <c r="AG36" s="18">
        <f t="shared" si="10"/>
        <v>16.637089618456081</v>
      </c>
      <c r="AH36" s="19">
        <v>3.89</v>
      </c>
      <c r="AI36" s="19">
        <f t="shared" si="11"/>
        <v>3.7333333333333334</v>
      </c>
      <c r="AJ36" s="17" t="s">
        <v>110</v>
      </c>
      <c r="AK36" s="16">
        <f t="shared" si="12"/>
        <v>3958.8688946015427</v>
      </c>
      <c r="AL36" s="29">
        <f t="shared" si="14"/>
        <v>1.526</v>
      </c>
    </row>
    <row r="37" spans="1:38">
      <c r="A37" s="70"/>
      <c r="B37" s="11" t="s">
        <v>75</v>
      </c>
      <c r="C37" s="12">
        <v>3000</v>
      </c>
      <c r="D37" s="12">
        <v>4500</v>
      </c>
      <c r="E37" s="12">
        <v>4500</v>
      </c>
      <c r="F37" s="12"/>
      <c r="G37" s="12"/>
      <c r="H37" s="12">
        <f t="shared" si="0"/>
        <v>12000</v>
      </c>
      <c r="I37" s="13">
        <v>3200</v>
      </c>
      <c r="J37" s="12">
        <f t="shared" si="1"/>
        <v>12500</v>
      </c>
      <c r="K37" s="13">
        <v>3890</v>
      </c>
      <c r="L37" s="13">
        <v>850</v>
      </c>
      <c r="M37" s="13">
        <f t="shared" si="2"/>
        <v>4890</v>
      </c>
      <c r="N37" s="12">
        <f t="shared" si="3"/>
        <v>12000</v>
      </c>
      <c r="O37" s="14">
        <f t="shared" si="4"/>
        <v>17.436127297176157</v>
      </c>
      <c r="P37" s="13">
        <v>5.96</v>
      </c>
      <c r="Q37" s="15">
        <f t="shared" si="5"/>
        <v>3.0848329048843186</v>
      </c>
      <c r="R37" s="13" t="s">
        <v>110</v>
      </c>
      <c r="S37" s="12">
        <f t="shared" si="6"/>
        <v>704.69798657718127</v>
      </c>
      <c r="T37" s="28">
        <f t="shared" si="13"/>
        <v>2.3540000000000001</v>
      </c>
      <c r="U37" s="16">
        <v>3500</v>
      </c>
      <c r="V37" s="16">
        <v>5000</v>
      </c>
      <c r="W37" s="16">
        <v>5000</v>
      </c>
      <c r="X37" s="16"/>
      <c r="Y37" s="16"/>
      <c r="Z37" s="16">
        <f t="shared" si="7"/>
        <v>13500</v>
      </c>
      <c r="AA37" s="17">
        <v>3200</v>
      </c>
      <c r="AB37" s="16">
        <f t="shared" si="8"/>
        <v>14000</v>
      </c>
      <c r="AC37" s="17">
        <v>3590</v>
      </c>
      <c r="AD37" s="17">
        <v>700</v>
      </c>
      <c r="AE37" s="17">
        <f>AC37+300</f>
        <v>3890</v>
      </c>
      <c r="AF37" s="16">
        <v>11000</v>
      </c>
      <c r="AG37" s="18">
        <f t="shared" si="10"/>
        <v>15.927240461401951</v>
      </c>
      <c r="AH37" s="19">
        <v>3.89</v>
      </c>
      <c r="AI37" s="19">
        <f t="shared" si="11"/>
        <v>3.7604456824512535</v>
      </c>
      <c r="AJ37" s="17" t="s">
        <v>110</v>
      </c>
      <c r="AK37" s="16">
        <f t="shared" si="12"/>
        <v>3958.8688946015427</v>
      </c>
      <c r="AL37" s="29">
        <f t="shared" si="14"/>
        <v>1.526</v>
      </c>
    </row>
    <row r="38" spans="1:38">
      <c r="A38" s="70"/>
      <c r="B38" s="20" t="s">
        <v>76</v>
      </c>
      <c r="C38" s="12">
        <v>2400</v>
      </c>
      <c r="D38" s="12">
        <v>4000</v>
      </c>
      <c r="E38" s="12">
        <v>5800</v>
      </c>
      <c r="F38" s="12"/>
      <c r="G38" s="12"/>
      <c r="H38" s="12">
        <f t="shared" si="0"/>
        <v>12200</v>
      </c>
      <c r="I38" s="13">
        <v>3200</v>
      </c>
      <c r="J38" s="12">
        <f t="shared" si="1"/>
        <v>12700</v>
      </c>
      <c r="K38" s="13">
        <v>3905</v>
      </c>
      <c r="L38" s="13">
        <v>850</v>
      </c>
      <c r="M38" s="13">
        <f t="shared" si="2"/>
        <v>4905</v>
      </c>
      <c r="N38" s="12">
        <f t="shared" si="3"/>
        <v>12200</v>
      </c>
      <c r="O38" s="14">
        <f t="shared" si="4"/>
        <v>17.503361721201255</v>
      </c>
      <c r="P38" s="13">
        <v>5.89</v>
      </c>
      <c r="Q38" s="15">
        <f t="shared" si="5"/>
        <v>3.1241997439180538</v>
      </c>
      <c r="R38" s="13" t="s">
        <v>110</v>
      </c>
      <c r="S38" s="12">
        <f t="shared" si="6"/>
        <v>724.95755517826831</v>
      </c>
      <c r="T38" s="28">
        <f t="shared" si="13"/>
        <v>2.3260000000000001</v>
      </c>
      <c r="U38" s="16">
        <v>3000</v>
      </c>
      <c r="V38" s="16">
        <v>4500</v>
      </c>
      <c r="W38" s="16">
        <v>6000</v>
      </c>
      <c r="X38" s="16"/>
      <c r="Y38" s="16"/>
      <c r="Z38" s="16">
        <f t="shared" si="7"/>
        <v>13500</v>
      </c>
      <c r="AA38" s="17">
        <v>3200</v>
      </c>
      <c r="AB38" s="16">
        <f t="shared" si="8"/>
        <v>14000</v>
      </c>
      <c r="AC38" s="17">
        <v>3605</v>
      </c>
      <c r="AD38" s="17">
        <v>700</v>
      </c>
      <c r="AE38" s="17">
        <v>4850</v>
      </c>
      <c r="AF38" s="16">
        <v>11000</v>
      </c>
      <c r="AG38" s="18">
        <f t="shared" si="10"/>
        <v>15.993788819875778</v>
      </c>
      <c r="AH38" s="19">
        <v>3.89</v>
      </c>
      <c r="AI38" s="19">
        <f t="shared" si="11"/>
        <v>3.7447988904299585</v>
      </c>
      <c r="AJ38" s="17" t="s">
        <v>110</v>
      </c>
      <c r="AK38" s="16">
        <f t="shared" si="12"/>
        <v>3958.8688946015427</v>
      </c>
      <c r="AL38" s="29">
        <f t="shared" si="14"/>
        <v>1.526</v>
      </c>
    </row>
    <row r="39" spans="1:38">
      <c r="A39" s="70"/>
      <c r="B39" s="20" t="s">
        <v>77</v>
      </c>
      <c r="C39" s="12">
        <v>4200</v>
      </c>
      <c r="D39" s="12">
        <v>4200</v>
      </c>
      <c r="E39" s="12">
        <v>4200</v>
      </c>
      <c r="F39" s="12"/>
      <c r="G39" s="12"/>
      <c r="H39" s="12">
        <f t="shared" si="0"/>
        <v>12600</v>
      </c>
      <c r="I39" s="13">
        <v>3200</v>
      </c>
      <c r="J39" s="12">
        <f t="shared" si="1"/>
        <v>13100</v>
      </c>
      <c r="K39" s="13">
        <v>3900</v>
      </c>
      <c r="L39" s="13">
        <v>850</v>
      </c>
      <c r="M39" s="13">
        <v>4900</v>
      </c>
      <c r="N39" s="12">
        <f t="shared" si="3"/>
        <v>12600</v>
      </c>
      <c r="O39" s="14">
        <f t="shared" si="4"/>
        <v>17.48095024652622</v>
      </c>
      <c r="P39" s="13">
        <v>5.9</v>
      </c>
      <c r="Q39" s="15">
        <f t="shared" si="5"/>
        <v>3.2307692307692308</v>
      </c>
      <c r="R39" s="13"/>
      <c r="S39" s="12">
        <f t="shared" si="6"/>
        <v>747.45762711864404</v>
      </c>
      <c r="T39" s="28">
        <f t="shared" si="13"/>
        <v>2.3300000000000005</v>
      </c>
      <c r="U39" s="16">
        <v>4500</v>
      </c>
      <c r="V39" s="16">
        <v>4500</v>
      </c>
      <c r="W39" s="16">
        <v>4500</v>
      </c>
      <c r="X39" s="16"/>
      <c r="Y39" s="16"/>
      <c r="Z39" s="16">
        <f t="shared" si="7"/>
        <v>13500</v>
      </c>
      <c r="AA39" s="17">
        <v>3200</v>
      </c>
      <c r="AB39" s="16">
        <f t="shared" si="8"/>
        <v>14000</v>
      </c>
      <c r="AC39" s="17">
        <v>3600</v>
      </c>
      <c r="AD39" s="17">
        <v>700</v>
      </c>
      <c r="AE39" s="17">
        <v>4800</v>
      </c>
      <c r="AF39" s="16">
        <v>11000</v>
      </c>
      <c r="AG39" s="18">
        <f t="shared" si="10"/>
        <v>15.971606033717835</v>
      </c>
      <c r="AH39" s="19">
        <v>3.89</v>
      </c>
      <c r="AI39" s="19">
        <f t="shared" si="11"/>
        <v>3.75</v>
      </c>
      <c r="AJ39" s="17"/>
      <c r="AK39" s="16">
        <f t="shared" si="12"/>
        <v>3958.8688946015427</v>
      </c>
      <c r="AL39" s="29">
        <f t="shared" si="14"/>
        <v>1.526</v>
      </c>
    </row>
    <row r="40" spans="1:38">
      <c r="A40" s="70"/>
      <c r="B40" s="11" t="s">
        <v>42</v>
      </c>
      <c r="C40" s="12">
        <v>2100</v>
      </c>
      <c r="D40" s="12">
        <v>2100</v>
      </c>
      <c r="E40" s="12">
        <v>2100</v>
      </c>
      <c r="F40" s="12">
        <v>2100</v>
      </c>
      <c r="G40" s="12"/>
      <c r="H40" s="12">
        <f t="shared" si="0"/>
        <v>8400</v>
      </c>
      <c r="I40" s="13">
        <v>3500</v>
      </c>
      <c r="J40" s="12">
        <f t="shared" si="1"/>
        <v>8900</v>
      </c>
      <c r="K40" s="13">
        <v>3000</v>
      </c>
      <c r="L40" s="13">
        <v>950</v>
      </c>
      <c r="M40" s="13">
        <f t="shared" ref="M40:M82" si="16">K40+1000</f>
        <v>4000</v>
      </c>
      <c r="N40" s="12">
        <f t="shared" si="3"/>
        <v>8400</v>
      </c>
      <c r="O40" s="14">
        <f t="shared" si="4"/>
        <v>13.44688480502017</v>
      </c>
      <c r="P40" s="13">
        <v>5.71</v>
      </c>
      <c r="Q40" s="15">
        <f t="shared" si="5"/>
        <v>2.8</v>
      </c>
      <c r="R40" s="13" t="s">
        <v>110</v>
      </c>
      <c r="S40" s="12">
        <f t="shared" si="6"/>
        <v>514.88616462346761</v>
      </c>
      <c r="T40" s="28" t="s">
        <v>110</v>
      </c>
      <c r="U40" s="16">
        <v>2600</v>
      </c>
      <c r="V40" s="16">
        <v>2600</v>
      </c>
      <c r="W40" s="16">
        <v>2600</v>
      </c>
      <c r="X40" s="16">
        <v>2600</v>
      </c>
      <c r="Y40" s="16"/>
      <c r="Z40" s="16">
        <f t="shared" ref="Z40:Z82" si="17">U40+V40+W40+X40</f>
        <v>10400</v>
      </c>
      <c r="AA40" s="17">
        <v>3600</v>
      </c>
      <c r="AB40" s="16">
        <f t="shared" si="8"/>
        <v>10900</v>
      </c>
      <c r="AC40" s="17">
        <v>3250</v>
      </c>
      <c r="AD40" s="17">
        <v>850</v>
      </c>
      <c r="AE40" s="17">
        <f t="shared" ref="AE40:AE67" si="18">AC40+300</f>
        <v>3550</v>
      </c>
      <c r="AF40" s="16">
        <v>9000</v>
      </c>
      <c r="AG40" s="18">
        <f t="shared" si="10"/>
        <v>14.418811002661934</v>
      </c>
      <c r="AH40" s="19">
        <v>3.81</v>
      </c>
      <c r="AI40" s="19">
        <f t="shared" si="11"/>
        <v>3.2</v>
      </c>
      <c r="AJ40" s="17" t="s">
        <v>110</v>
      </c>
      <c r="AK40" s="16">
        <f t="shared" si="12"/>
        <v>3307.0866141732286</v>
      </c>
      <c r="AL40" s="29" t="s">
        <v>110</v>
      </c>
    </row>
    <row r="41" spans="1:38">
      <c r="A41" s="70"/>
      <c r="B41" s="11" t="s">
        <v>56</v>
      </c>
      <c r="C41" s="12">
        <v>2100</v>
      </c>
      <c r="D41" s="12">
        <v>2100</v>
      </c>
      <c r="E41" s="12">
        <v>2100</v>
      </c>
      <c r="F41" s="12">
        <v>2600</v>
      </c>
      <c r="G41" s="12"/>
      <c r="H41" s="12">
        <f t="shared" si="0"/>
        <v>8900</v>
      </c>
      <c r="I41" s="13">
        <v>3500</v>
      </c>
      <c r="J41" s="12">
        <f t="shared" si="1"/>
        <v>9400</v>
      </c>
      <c r="K41" s="13">
        <v>3210</v>
      </c>
      <c r="L41" s="13">
        <v>950</v>
      </c>
      <c r="M41" s="13">
        <f t="shared" si="16"/>
        <v>4210</v>
      </c>
      <c r="N41" s="12">
        <f t="shared" si="3"/>
        <v>8900</v>
      </c>
      <c r="O41" s="14">
        <f t="shared" si="4"/>
        <v>14.388166741371583</v>
      </c>
      <c r="P41" s="13">
        <v>5.87</v>
      </c>
      <c r="Q41" s="15">
        <f t="shared" si="5"/>
        <v>2.7725856697819315</v>
      </c>
      <c r="R41" s="13" t="s">
        <v>110</v>
      </c>
      <c r="S41" s="12">
        <f t="shared" si="6"/>
        <v>530.66439522998292</v>
      </c>
      <c r="T41" s="28" t="s">
        <v>110</v>
      </c>
      <c r="U41" s="16">
        <v>2600</v>
      </c>
      <c r="V41" s="16">
        <v>2600</v>
      </c>
      <c r="W41" s="16">
        <v>2600</v>
      </c>
      <c r="X41" s="16">
        <v>3000</v>
      </c>
      <c r="Y41" s="16"/>
      <c r="Z41" s="16">
        <f t="shared" si="17"/>
        <v>10800</v>
      </c>
      <c r="AA41" s="17">
        <v>3600</v>
      </c>
      <c r="AB41" s="16">
        <f t="shared" si="8"/>
        <v>11300</v>
      </c>
      <c r="AC41" s="17">
        <v>3260</v>
      </c>
      <c r="AD41" s="17">
        <v>850</v>
      </c>
      <c r="AE41" s="17">
        <f t="shared" si="18"/>
        <v>3560</v>
      </c>
      <c r="AF41" s="16">
        <v>9000</v>
      </c>
      <c r="AG41" s="18">
        <f t="shared" si="10"/>
        <v>14.463176574977819</v>
      </c>
      <c r="AH41" s="19">
        <v>3.81</v>
      </c>
      <c r="AI41" s="19">
        <f t="shared" si="11"/>
        <v>3.3128834355828221</v>
      </c>
      <c r="AJ41" s="17" t="s">
        <v>110</v>
      </c>
      <c r="AK41" s="16">
        <f t="shared" si="12"/>
        <v>3307.0866141732286</v>
      </c>
      <c r="AL41" s="29" t="s">
        <v>110</v>
      </c>
    </row>
    <row r="42" spans="1:38">
      <c r="A42" s="70"/>
      <c r="B42" s="11" t="s">
        <v>57</v>
      </c>
      <c r="C42" s="12">
        <v>2100</v>
      </c>
      <c r="D42" s="12">
        <v>2100</v>
      </c>
      <c r="E42" s="12">
        <v>2100</v>
      </c>
      <c r="F42" s="12">
        <v>3200</v>
      </c>
      <c r="G42" s="12"/>
      <c r="H42" s="12">
        <f t="shared" si="0"/>
        <v>9500</v>
      </c>
      <c r="I42" s="13">
        <v>3500</v>
      </c>
      <c r="J42" s="12">
        <f t="shared" si="1"/>
        <v>10000</v>
      </c>
      <c r="K42" s="13">
        <v>3220</v>
      </c>
      <c r="L42" s="13">
        <v>950</v>
      </c>
      <c r="M42" s="13">
        <f t="shared" si="16"/>
        <v>4220</v>
      </c>
      <c r="N42" s="12">
        <f t="shared" si="3"/>
        <v>9500</v>
      </c>
      <c r="O42" s="14">
        <f t="shared" si="4"/>
        <v>14.43298969072165</v>
      </c>
      <c r="P42" s="13">
        <v>5.8800000000000008</v>
      </c>
      <c r="Q42" s="15">
        <f t="shared" si="5"/>
        <v>2.9503105590062111</v>
      </c>
      <c r="R42" s="13" t="s">
        <v>110</v>
      </c>
      <c r="S42" s="12">
        <f t="shared" si="6"/>
        <v>565.47619047619037</v>
      </c>
      <c r="T42" s="28" t="s">
        <v>110</v>
      </c>
      <c r="U42" s="16">
        <v>2600</v>
      </c>
      <c r="V42" s="16">
        <v>2600</v>
      </c>
      <c r="W42" s="16">
        <v>2600</v>
      </c>
      <c r="X42" s="16">
        <v>3700</v>
      </c>
      <c r="Y42" s="16"/>
      <c r="Z42" s="16">
        <f t="shared" si="17"/>
        <v>11500</v>
      </c>
      <c r="AA42" s="17">
        <v>3600</v>
      </c>
      <c r="AB42" s="16">
        <f t="shared" si="8"/>
        <v>12000</v>
      </c>
      <c r="AC42" s="17">
        <v>3270</v>
      </c>
      <c r="AD42" s="17">
        <v>850</v>
      </c>
      <c r="AE42" s="17">
        <f t="shared" si="18"/>
        <v>3570</v>
      </c>
      <c r="AF42" s="16">
        <v>9000</v>
      </c>
      <c r="AG42" s="18">
        <f t="shared" si="10"/>
        <v>14.5075421472937</v>
      </c>
      <c r="AH42" s="19">
        <v>3.81</v>
      </c>
      <c r="AI42" s="19">
        <f t="shared" si="11"/>
        <v>3.5168195718654434</v>
      </c>
      <c r="AJ42" s="17" t="s">
        <v>110</v>
      </c>
      <c r="AK42" s="16">
        <f t="shared" si="12"/>
        <v>3307.0866141732286</v>
      </c>
      <c r="AL42" s="29" t="s">
        <v>110</v>
      </c>
    </row>
    <row r="43" spans="1:38">
      <c r="A43" s="70"/>
      <c r="B43" s="11" t="s">
        <v>58</v>
      </c>
      <c r="C43" s="12">
        <v>2100</v>
      </c>
      <c r="D43" s="12">
        <v>2100</v>
      </c>
      <c r="E43" s="12">
        <v>2100</v>
      </c>
      <c r="F43" s="12">
        <v>5000</v>
      </c>
      <c r="G43" s="12"/>
      <c r="H43" s="12">
        <f t="shared" si="0"/>
        <v>11300</v>
      </c>
      <c r="I43" s="13">
        <v>3500</v>
      </c>
      <c r="J43" s="12">
        <f t="shared" si="1"/>
        <v>11800</v>
      </c>
      <c r="K43" s="13">
        <v>3430</v>
      </c>
      <c r="L43" s="13">
        <v>950</v>
      </c>
      <c r="M43" s="13">
        <f t="shared" si="16"/>
        <v>4430</v>
      </c>
      <c r="N43" s="12">
        <f t="shared" si="3"/>
        <v>11300</v>
      </c>
      <c r="O43" s="14">
        <f t="shared" si="4"/>
        <v>15.374271627073062</v>
      </c>
      <c r="P43" s="13">
        <v>5.8900000000000006</v>
      </c>
      <c r="Q43" s="15">
        <f t="shared" si="5"/>
        <v>3.2944606413994171</v>
      </c>
      <c r="R43" s="13" t="s">
        <v>110</v>
      </c>
      <c r="S43" s="12">
        <f t="shared" si="6"/>
        <v>671.47707979626477</v>
      </c>
      <c r="T43" s="28" t="s">
        <v>110</v>
      </c>
      <c r="U43" s="16">
        <v>2600</v>
      </c>
      <c r="V43" s="16">
        <v>2600</v>
      </c>
      <c r="W43" s="16">
        <v>2600</v>
      </c>
      <c r="X43" s="16">
        <v>5500</v>
      </c>
      <c r="Y43" s="16"/>
      <c r="Z43" s="16">
        <f t="shared" si="17"/>
        <v>13300</v>
      </c>
      <c r="AA43" s="17">
        <v>3600</v>
      </c>
      <c r="AB43" s="16">
        <f t="shared" si="8"/>
        <v>13800</v>
      </c>
      <c r="AC43" s="17">
        <v>3280</v>
      </c>
      <c r="AD43" s="17">
        <v>850</v>
      </c>
      <c r="AE43" s="17">
        <f t="shared" si="18"/>
        <v>3580</v>
      </c>
      <c r="AF43" s="16">
        <v>11000</v>
      </c>
      <c r="AG43" s="18">
        <f t="shared" si="10"/>
        <v>14.551907719609583</v>
      </c>
      <c r="AH43" s="19">
        <v>3.89</v>
      </c>
      <c r="AI43" s="19">
        <f t="shared" si="11"/>
        <v>4.0548780487804876</v>
      </c>
      <c r="AJ43" s="17" t="s">
        <v>110</v>
      </c>
      <c r="AK43" s="16">
        <f t="shared" si="12"/>
        <v>3958.8688946015427</v>
      </c>
      <c r="AL43" s="29" t="s">
        <v>110</v>
      </c>
    </row>
    <row r="44" spans="1:38">
      <c r="A44" s="70"/>
      <c r="B44" s="11" t="s">
        <v>59</v>
      </c>
      <c r="C44" s="12">
        <v>2100</v>
      </c>
      <c r="D44" s="12">
        <v>2100</v>
      </c>
      <c r="E44" s="12">
        <v>2100</v>
      </c>
      <c r="F44" s="12">
        <v>6000</v>
      </c>
      <c r="G44" s="12"/>
      <c r="H44" s="12">
        <f t="shared" si="0"/>
        <v>12300</v>
      </c>
      <c r="I44" s="13">
        <v>3500</v>
      </c>
      <c r="J44" s="12">
        <f t="shared" si="1"/>
        <v>12800</v>
      </c>
      <c r="K44" s="13">
        <v>3840</v>
      </c>
      <c r="L44" s="13">
        <v>950</v>
      </c>
      <c r="M44" s="13">
        <f t="shared" si="16"/>
        <v>4840</v>
      </c>
      <c r="N44" s="12">
        <f t="shared" si="3"/>
        <v>12300</v>
      </c>
      <c r="O44" s="14">
        <f t="shared" si="4"/>
        <v>17.212012550425818</v>
      </c>
      <c r="P44" s="13">
        <v>5.9</v>
      </c>
      <c r="Q44" s="15">
        <f t="shared" si="5"/>
        <v>3.203125</v>
      </c>
      <c r="R44" s="13" t="s">
        <v>110</v>
      </c>
      <c r="S44" s="12">
        <f t="shared" si="6"/>
        <v>729.66101694915244</v>
      </c>
      <c r="T44" s="28">
        <f t="shared" si="13"/>
        <v>2.3300000000000005</v>
      </c>
      <c r="U44" s="16">
        <v>2500</v>
      </c>
      <c r="V44" s="16">
        <v>2500</v>
      </c>
      <c r="W44" s="16">
        <v>2500</v>
      </c>
      <c r="X44" s="16">
        <v>6000</v>
      </c>
      <c r="Y44" s="16"/>
      <c r="Z44" s="16">
        <f t="shared" si="17"/>
        <v>13500</v>
      </c>
      <c r="AA44" s="17">
        <v>3600</v>
      </c>
      <c r="AB44" s="16">
        <f t="shared" si="8"/>
        <v>14000</v>
      </c>
      <c r="AC44" s="17">
        <v>3290</v>
      </c>
      <c r="AD44" s="17">
        <v>850</v>
      </c>
      <c r="AE44" s="17">
        <f t="shared" si="18"/>
        <v>3590</v>
      </c>
      <c r="AF44" s="16">
        <v>11000</v>
      </c>
      <c r="AG44" s="18">
        <f t="shared" si="10"/>
        <v>14.596273291925467</v>
      </c>
      <c r="AH44" s="19">
        <v>3.89</v>
      </c>
      <c r="AI44" s="19">
        <f t="shared" si="11"/>
        <v>4.1033434650455929</v>
      </c>
      <c r="AJ44" s="17" t="s">
        <v>110</v>
      </c>
      <c r="AK44" s="16">
        <f t="shared" si="12"/>
        <v>3958.8688946015427</v>
      </c>
      <c r="AL44" s="29">
        <f t="shared" si="14"/>
        <v>1.526</v>
      </c>
    </row>
    <row r="45" spans="1:38">
      <c r="A45" s="70"/>
      <c r="B45" s="11" t="s">
        <v>138</v>
      </c>
      <c r="C45" s="12">
        <v>2100</v>
      </c>
      <c r="D45" s="12">
        <v>2100</v>
      </c>
      <c r="E45" s="12">
        <v>2100</v>
      </c>
      <c r="F45" s="12">
        <v>6200</v>
      </c>
      <c r="G45" s="12"/>
      <c r="H45" s="12">
        <f t="shared" si="0"/>
        <v>12500</v>
      </c>
      <c r="I45" s="13">
        <v>3500</v>
      </c>
      <c r="J45" s="12">
        <f t="shared" si="1"/>
        <v>13000</v>
      </c>
      <c r="K45" s="13">
        <v>3790</v>
      </c>
      <c r="L45" s="13">
        <v>950</v>
      </c>
      <c r="M45" s="13">
        <f t="shared" si="16"/>
        <v>4790</v>
      </c>
      <c r="N45" s="12">
        <f t="shared" si="3"/>
        <v>12500</v>
      </c>
      <c r="O45" s="14">
        <f t="shared" si="4"/>
        <v>16.987897803675484</v>
      </c>
      <c r="P45" s="13">
        <v>5.91</v>
      </c>
      <c r="Q45" s="15">
        <f t="shared" si="5"/>
        <v>3.2981530343007917</v>
      </c>
      <c r="R45" s="13" t="s">
        <v>110</v>
      </c>
      <c r="S45" s="12">
        <f t="shared" si="6"/>
        <v>740.2707275803723</v>
      </c>
      <c r="T45" s="28">
        <f t="shared" si="13"/>
        <v>2.3340000000000001</v>
      </c>
      <c r="U45" s="16">
        <v>2500</v>
      </c>
      <c r="V45" s="16">
        <v>2500</v>
      </c>
      <c r="W45" s="16">
        <v>2500</v>
      </c>
      <c r="X45" s="16">
        <v>7000</v>
      </c>
      <c r="Y45" s="16"/>
      <c r="Z45" s="16">
        <f t="shared" si="17"/>
        <v>14500</v>
      </c>
      <c r="AA45" s="17">
        <v>3600</v>
      </c>
      <c r="AB45" s="16">
        <f t="shared" si="8"/>
        <v>15000</v>
      </c>
      <c r="AC45" s="17">
        <v>3760</v>
      </c>
      <c r="AD45" s="17">
        <v>850</v>
      </c>
      <c r="AE45" s="17">
        <f t="shared" si="18"/>
        <v>4060</v>
      </c>
      <c r="AF45" s="16">
        <v>11000</v>
      </c>
      <c r="AG45" s="18">
        <f t="shared" si="10"/>
        <v>16.681455190771963</v>
      </c>
      <c r="AH45" s="19">
        <v>3.89</v>
      </c>
      <c r="AI45" s="19">
        <f t="shared" si="11"/>
        <v>3.8563829787234041</v>
      </c>
      <c r="AJ45" s="17" t="s">
        <v>110</v>
      </c>
      <c r="AK45" s="16">
        <f t="shared" si="12"/>
        <v>3958.8688946015427</v>
      </c>
      <c r="AL45" s="29">
        <f t="shared" si="14"/>
        <v>1.526</v>
      </c>
    </row>
    <row r="46" spans="1:38">
      <c r="A46" s="70"/>
      <c r="B46" s="11" t="s">
        <v>43</v>
      </c>
      <c r="C46" s="12">
        <v>2100</v>
      </c>
      <c r="D46" s="12">
        <v>2100</v>
      </c>
      <c r="E46" s="12">
        <v>2600</v>
      </c>
      <c r="F46" s="12">
        <v>2600</v>
      </c>
      <c r="G46" s="12"/>
      <c r="H46" s="12">
        <f t="shared" si="0"/>
        <v>9400</v>
      </c>
      <c r="I46" s="13">
        <v>3500</v>
      </c>
      <c r="J46" s="12">
        <f t="shared" si="1"/>
        <v>9900</v>
      </c>
      <c r="K46" s="13">
        <v>3250</v>
      </c>
      <c r="L46" s="13">
        <v>950</v>
      </c>
      <c r="M46" s="13">
        <f t="shared" si="16"/>
        <v>4250</v>
      </c>
      <c r="N46" s="12">
        <f t="shared" si="3"/>
        <v>9400</v>
      </c>
      <c r="O46" s="14">
        <f t="shared" si="4"/>
        <v>14.56745853877185</v>
      </c>
      <c r="P46" s="13">
        <v>5.92</v>
      </c>
      <c r="Q46" s="15">
        <f t="shared" si="5"/>
        <v>2.8923076923076922</v>
      </c>
      <c r="R46" s="13" t="s">
        <v>110</v>
      </c>
      <c r="S46" s="12">
        <f t="shared" si="6"/>
        <v>555.74324324324323</v>
      </c>
      <c r="T46" s="28" t="s">
        <v>110</v>
      </c>
      <c r="U46" s="16">
        <v>2600</v>
      </c>
      <c r="V46" s="16">
        <v>2600</v>
      </c>
      <c r="W46" s="16">
        <v>3000</v>
      </c>
      <c r="X46" s="16">
        <v>3000</v>
      </c>
      <c r="Y46" s="16"/>
      <c r="Z46" s="16">
        <f t="shared" si="17"/>
        <v>11200</v>
      </c>
      <c r="AA46" s="17">
        <v>3600</v>
      </c>
      <c r="AB46" s="16">
        <f t="shared" si="8"/>
        <v>11700</v>
      </c>
      <c r="AC46" s="17">
        <v>3300</v>
      </c>
      <c r="AD46" s="17">
        <v>850</v>
      </c>
      <c r="AE46" s="17">
        <f t="shared" si="18"/>
        <v>3600</v>
      </c>
      <c r="AF46" s="16">
        <v>9000</v>
      </c>
      <c r="AG46" s="18">
        <f t="shared" si="10"/>
        <v>14.640638864241348</v>
      </c>
      <c r="AH46" s="19">
        <v>3.81</v>
      </c>
      <c r="AI46" s="19">
        <f t="shared" si="11"/>
        <v>3.393939393939394</v>
      </c>
      <c r="AJ46" s="17" t="s">
        <v>110</v>
      </c>
      <c r="AK46" s="16">
        <f t="shared" si="12"/>
        <v>3307.0866141732286</v>
      </c>
      <c r="AL46" s="29" t="s">
        <v>110</v>
      </c>
    </row>
    <row r="47" spans="1:38">
      <c r="A47" s="70"/>
      <c r="B47" s="11" t="s">
        <v>60</v>
      </c>
      <c r="C47" s="12">
        <v>2100</v>
      </c>
      <c r="D47" s="12">
        <v>2100</v>
      </c>
      <c r="E47" s="12">
        <v>2600</v>
      </c>
      <c r="F47" s="12">
        <v>3200</v>
      </c>
      <c r="G47" s="12"/>
      <c r="H47" s="12">
        <f t="shared" si="0"/>
        <v>10000</v>
      </c>
      <c r="I47" s="13">
        <v>3500</v>
      </c>
      <c r="J47" s="12">
        <f t="shared" si="1"/>
        <v>10500</v>
      </c>
      <c r="K47" s="13">
        <v>3260</v>
      </c>
      <c r="L47" s="13">
        <v>950</v>
      </c>
      <c r="M47" s="13">
        <f t="shared" si="16"/>
        <v>4260</v>
      </c>
      <c r="N47" s="12">
        <f t="shared" si="3"/>
        <v>10000</v>
      </c>
      <c r="O47" s="14">
        <f t="shared" si="4"/>
        <v>14.612281488121919</v>
      </c>
      <c r="P47" s="13">
        <v>5.9300000000000006</v>
      </c>
      <c r="Q47" s="15">
        <f t="shared" si="5"/>
        <v>3.0674846625766872</v>
      </c>
      <c r="R47" s="13" t="s">
        <v>110</v>
      </c>
      <c r="S47" s="12">
        <f t="shared" si="6"/>
        <v>590.21922428330515</v>
      </c>
      <c r="T47" s="28" t="s">
        <v>110</v>
      </c>
      <c r="U47" s="16">
        <v>2600</v>
      </c>
      <c r="V47" s="16">
        <v>2600</v>
      </c>
      <c r="W47" s="16">
        <v>3000</v>
      </c>
      <c r="X47" s="16">
        <v>3700</v>
      </c>
      <c r="Y47" s="16"/>
      <c r="Z47" s="16">
        <f t="shared" si="17"/>
        <v>11900</v>
      </c>
      <c r="AA47" s="17">
        <v>3600</v>
      </c>
      <c r="AB47" s="16">
        <f t="shared" si="8"/>
        <v>12400</v>
      </c>
      <c r="AC47" s="17">
        <v>3310</v>
      </c>
      <c r="AD47" s="17">
        <v>850</v>
      </c>
      <c r="AE47" s="17">
        <f t="shared" si="18"/>
        <v>3610</v>
      </c>
      <c r="AF47" s="16">
        <v>9000</v>
      </c>
      <c r="AG47" s="18">
        <f t="shared" si="10"/>
        <v>14.685004436557232</v>
      </c>
      <c r="AH47" s="19">
        <v>3.81</v>
      </c>
      <c r="AI47" s="19">
        <f t="shared" si="11"/>
        <v>3.595166163141994</v>
      </c>
      <c r="AJ47" s="17" t="s">
        <v>110</v>
      </c>
      <c r="AK47" s="16">
        <f t="shared" si="12"/>
        <v>3307.0866141732286</v>
      </c>
      <c r="AL47" s="29" t="s">
        <v>110</v>
      </c>
    </row>
    <row r="48" spans="1:38">
      <c r="A48" s="70"/>
      <c r="B48" s="11" t="s">
        <v>61</v>
      </c>
      <c r="C48" s="12">
        <v>2100</v>
      </c>
      <c r="D48" s="12">
        <v>2100</v>
      </c>
      <c r="E48" s="12">
        <v>2600</v>
      </c>
      <c r="F48" s="12">
        <v>5000</v>
      </c>
      <c r="G48" s="12"/>
      <c r="H48" s="12">
        <f t="shared" si="0"/>
        <v>11800</v>
      </c>
      <c r="I48" s="13">
        <v>3500</v>
      </c>
      <c r="J48" s="12">
        <f t="shared" si="1"/>
        <v>12300</v>
      </c>
      <c r="K48" s="13">
        <v>3670</v>
      </c>
      <c r="L48" s="13">
        <v>950</v>
      </c>
      <c r="M48" s="13">
        <f t="shared" si="16"/>
        <v>4670</v>
      </c>
      <c r="N48" s="12">
        <f t="shared" si="3"/>
        <v>11800</v>
      </c>
      <c r="O48" s="14">
        <f t="shared" si="4"/>
        <v>16.450022411474677</v>
      </c>
      <c r="P48" s="13">
        <v>5.94</v>
      </c>
      <c r="Q48" s="15">
        <f t="shared" si="5"/>
        <v>3.215258855585831</v>
      </c>
      <c r="R48" s="13" t="s">
        <v>110</v>
      </c>
      <c r="S48" s="12">
        <f t="shared" si="6"/>
        <v>695.28619528619527</v>
      </c>
      <c r="T48" s="28" t="s">
        <v>110</v>
      </c>
      <c r="U48" s="16">
        <v>2600</v>
      </c>
      <c r="V48" s="16">
        <v>2600</v>
      </c>
      <c r="W48" s="16">
        <v>3000</v>
      </c>
      <c r="X48" s="16">
        <v>5200</v>
      </c>
      <c r="Y48" s="16"/>
      <c r="Z48" s="16">
        <f t="shared" si="17"/>
        <v>13400</v>
      </c>
      <c r="AA48" s="17">
        <v>3600</v>
      </c>
      <c r="AB48" s="16">
        <f t="shared" si="8"/>
        <v>13900</v>
      </c>
      <c r="AC48" s="17">
        <v>3320</v>
      </c>
      <c r="AD48" s="17">
        <v>850</v>
      </c>
      <c r="AE48" s="17">
        <f t="shared" si="18"/>
        <v>3620</v>
      </c>
      <c r="AF48" s="16">
        <v>11000</v>
      </c>
      <c r="AG48" s="18">
        <f t="shared" si="10"/>
        <v>14.729370008873115</v>
      </c>
      <c r="AH48" s="19">
        <v>3.89</v>
      </c>
      <c r="AI48" s="19">
        <f t="shared" si="11"/>
        <v>4.0361445783132526</v>
      </c>
      <c r="AJ48" s="17" t="s">
        <v>110</v>
      </c>
      <c r="AK48" s="16">
        <f t="shared" si="12"/>
        <v>3958.8688946015427</v>
      </c>
      <c r="AL48" s="29" t="s">
        <v>110</v>
      </c>
    </row>
    <row r="49" spans="1:38">
      <c r="A49" s="70"/>
      <c r="B49" s="20" t="s">
        <v>78</v>
      </c>
      <c r="C49" s="12">
        <v>2100</v>
      </c>
      <c r="D49" s="12">
        <v>2100</v>
      </c>
      <c r="E49" s="12">
        <v>2500</v>
      </c>
      <c r="F49" s="12">
        <v>5500</v>
      </c>
      <c r="G49" s="12"/>
      <c r="H49" s="12">
        <f t="shared" si="0"/>
        <v>12200</v>
      </c>
      <c r="I49" s="13">
        <v>3500</v>
      </c>
      <c r="J49" s="12">
        <f t="shared" si="1"/>
        <v>12700</v>
      </c>
      <c r="K49" s="13">
        <v>3880</v>
      </c>
      <c r="L49" s="13">
        <v>950</v>
      </c>
      <c r="M49" s="13">
        <f t="shared" si="16"/>
        <v>4880</v>
      </c>
      <c r="N49" s="12">
        <f t="shared" si="3"/>
        <v>12200</v>
      </c>
      <c r="O49" s="14">
        <f t="shared" si="4"/>
        <v>17.391304347826086</v>
      </c>
      <c r="P49" s="13">
        <v>5.95</v>
      </c>
      <c r="Q49" s="15">
        <f t="shared" si="5"/>
        <v>3.1443298969072164</v>
      </c>
      <c r="R49" s="13" t="s">
        <v>110</v>
      </c>
      <c r="S49" s="12">
        <f t="shared" si="6"/>
        <v>717.64705882352939</v>
      </c>
      <c r="T49" s="28">
        <f t="shared" si="13"/>
        <v>2.35</v>
      </c>
      <c r="U49" s="16">
        <v>2200</v>
      </c>
      <c r="V49" s="16">
        <v>2200</v>
      </c>
      <c r="W49" s="16">
        <v>3000</v>
      </c>
      <c r="X49" s="16">
        <v>6000</v>
      </c>
      <c r="Y49" s="16"/>
      <c r="Z49" s="16">
        <f t="shared" si="17"/>
        <v>13400</v>
      </c>
      <c r="AA49" s="17">
        <v>3600</v>
      </c>
      <c r="AB49" s="16">
        <f t="shared" si="8"/>
        <v>13900</v>
      </c>
      <c r="AC49" s="17">
        <v>3330</v>
      </c>
      <c r="AD49" s="17">
        <v>850</v>
      </c>
      <c r="AE49" s="17">
        <f t="shared" si="18"/>
        <v>3630</v>
      </c>
      <c r="AF49" s="16">
        <v>11000</v>
      </c>
      <c r="AG49" s="18">
        <f t="shared" si="10"/>
        <v>14.773735581188998</v>
      </c>
      <c r="AH49" s="19">
        <v>3.89</v>
      </c>
      <c r="AI49" s="19">
        <f t="shared" si="11"/>
        <v>4.0240240240240244</v>
      </c>
      <c r="AJ49" s="17" t="s">
        <v>110</v>
      </c>
      <c r="AK49" s="16">
        <f t="shared" si="12"/>
        <v>3958.8688946015427</v>
      </c>
      <c r="AL49" s="29">
        <f t="shared" si="14"/>
        <v>1.526</v>
      </c>
    </row>
    <row r="50" spans="1:38">
      <c r="A50" s="70"/>
      <c r="B50" s="20" t="s">
        <v>139</v>
      </c>
      <c r="C50" s="12">
        <v>2100</v>
      </c>
      <c r="D50" s="12">
        <v>2100</v>
      </c>
      <c r="E50" s="12">
        <v>2500</v>
      </c>
      <c r="F50" s="12">
        <v>5800</v>
      </c>
      <c r="G50" s="12"/>
      <c r="H50" s="12">
        <f t="shared" si="0"/>
        <v>12500</v>
      </c>
      <c r="I50" s="13">
        <v>3500</v>
      </c>
      <c r="J50" s="12">
        <f t="shared" si="1"/>
        <v>13000</v>
      </c>
      <c r="K50" s="13">
        <v>3800</v>
      </c>
      <c r="L50" s="13">
        <v>950</v>
      </c>
      <c r="M50" s="13">
        <f t="shared" si="16"/>
        <v>4800</v>
      </c>
      <c r="N50" s="12">
        <f t="shared" si="3"/>
        <v>12500</v>
      </c>
      <c r="O50" s="14">
        <f t="shared" si="4"/>
        <v>17.032720753025547</v>
      </c>
      <c r="P50" s="13">
        <v>5.96</v>
      </c>
      <c r="Q50" s="15">
        <f t="shared" si="5"/>
        <v>3.2894736842105261</v>
      </c>
      <c r="R50" s="13" t="s">
        <v>110</v>
      </c>
      <c r="S50" s="12">
        <f t="shared" si="6"/>
        <v>734.06040268456377</v>
      </c>
      <c r="T50" s="28">
        <f t="shared" si="13"/>
        <v>2.3540000000000001</v>
      </c>
      <c r="U50" s="16">
        <v>2200</v>
      </c>
      <c r="V50" s="16">
        <v>2200</v>
      </c>
      <c r="W50" s="16">
        <v>3000</v>
      </c>
      <c r="X50" s="16">
        <v>7000</v>
      </c>
      <c r="Y50" s="16"/>
      <c r="Z50" s="16">
        <f t="shared" si="17"/>
        <v>14400</v>
      </c>
      <c r="AA50" s="17">
        <v>3600</v>
      </c>
      <c r="AB50" s="16">
        <f t="shared" si="8"/>
        <v>14900</v>
      </c>
      <c r="AC50" s="17">
        <v>3650</v>
      </c>
      <c r="AD50" s="17">
        <v>850</v>
      </c>
      <c r="AE50" s="17">
        <f t="shared" si="18"/>
        <v>3950</v>
      </c>
      <c r="AF50" s="16">
        <v>11000</v>
      </c>
      <c r="AG50" s="18">
        <f t="shared" si="10"/>
        <v>16.19343389529725</v>
      </c>
      <c r="AH50" s="19">
        <v>3.89</v>
      </c>
      <c r="AI50" s="19">
        <f t="shared" si="11"/>
        <v>3.9452054794520546</v>
      </c>
      <c r="AJ50" s="17" t="s">
        <v>110</v>
      </c>
      <c r="AK50" s="16">
        <f t="shared" si="12"/>
        <v>3958.8688946015427</v>
      </c>
      <c r="AL50" s="29">
        <f t="shared" si="14"/>
        <v>1.526</v>
      </c>
    </row>
    <row r="51" spans="1:38">
      <c r="A51" s="70"/>
      <c r="B51" s="11" t="s">
        <v>62</v>
      </c>
      <c r="C51" s="12">
        <v>2100</v>
      </c>
      <c r="D51" s="12">
        <v>2100</v>
      </c>
      <c r="E51" s="12">
        <v>3200</v>
      </c>
      <c r="F51" s="12">
        <v>3200</v>
      </c>
      <c r="G51" s="12"/>
      <c r="H51" s="12">
        <f t="shared" si="0"/>
        <v>10600</v>
      </c>
      <c r="I51" s="13">
        <v>3500</v>
      </c>
      <c r="J51" s="12">
        <f t="shared" si="1"/>
        <v>11100</v>
      </c>
      <c r="K51" s="13">
        <v>3290</v>
      </c>
      <c r="L51" s="13">
        <v>950</v>
      </c>
      <c r="M51" s="13">
        <f t="shared" si="16"/>
        <v>4290</v>
      </c>
      <c r="N51" s="12">
        <f t="shared" si="3"/>
        <v>10600</v>
      </c>
      <c r="O51" s="14">
        <f t="shared" si="4"/>
        <v>14.746750336172122</v>
      </c>
      <c r="P51" s="13">
        <v>5.89</v>
      </c>
      <c r="Q51" s="15">
        <f t="shared" si="5"/>
        <v>3.2218844984802431</v>
      </c>
      <c r="R51" s="13" t="s">
        <v>110</v>
      </c>
      <c r="S51" s="12">
        <f t="shared" si="6"/>
        <v>629.88115449915119</v>
      </c>
      <c r="T51" s="28" t="s">
        <v>110</v>
      </c>
      <c r="U51" s="16">
        <v>2600</v>
      </c>
      <c r="V51" s="16">
        <v>2600</v>
      </c>
      <c r="W51" s="16">
        <v>3700</v>
      </c>
      <c r="X51" s="16">
        <v>3700</v>
      </c>
      <c r="Y51" s="16"/>
      <c r="Z51" s="16">
        <f t="shared" si="17"/>
        <v>12600</v>
      </c>
      <c r="AA51" s="17">
        <v>3600</v>
      </c>
      <c r="AB51" s="16">
        <f t="shared" si="8"/>
        <v>13100</v>
      </c>
      <c r="AC51" s="17">
        <v>3340</v>
      </c>
      <c r="AD51" s="17">
        <v>850</v>
      </c>
      <c r="AE51" s="17">
        <f t="shared" si="18"/>
        <v>3640</v>
      </c>
      <c r="AF51" s="16">
        <v>10000</v>
      </c>
      <c r="AG51" s="18">
        <f t="shared" si="10"/>
        <v>14.81810115350488</v>
      </c>
      <c r="AH51" s="19">
        <v>3.85</v>
      </c>
      <c r="AI51" s="19">
        <f t="shared" si="11"/>
        <v>3.7724550898203595</v>
      </c>
      <c r="AJ51" s="17" t="s">
        <v>110</v>
      </c>
      <c r="AK51" s="16">
        <f t="shared" si="12"/>
        <v>3636.363636363636</v>
      </c>
      <c r="AL51" s="29" t="s">
        <v>110</v>
      </c>
    </row>
    <row r="52" spans="1:38">
      <c r="A52" s="70"/>
      <c r="B52" s="11" t="s">
        <v>63</v>
      </c>
      <c r="C52" s="12">
        <v>2100</v>
      </c>
      <c r="D52" s="12">
        <v>2100</v>
      </c>
      <c r="E52" s="12">
        <v>3200</v>
      </c>
      <c r="F52" s="12">
        <v>5000</v>
      </c>
      <c r="G52" s="12"/>
      <c r="H52" s="12">
        <f t="shared" si="0"/>
        <v>12400</v>
      </c>
      <c r="I52" s="13">
        <v>3500</v>
      </c>
      <c r="J52" s="12">
        <f t="shared" si="1"/>
        <v>12900</v>
      </c>
      <c r="K52" s="13">
        <v>3700</v>
      </c>
      <c r="L52" s="13">
        <v>950</v>
      </c>
      <c r="M52" s="13">
        <f t="shared" si="16"/>
        <v>4700</v>
      </c>
      <c r="N52" s="12">
        <f t="shared" si="3"/>
        <v>12400</v>
      </c>
      <c r="O52" s="14">
        <f t="shared" si="4"/>
        <v>16.584491259524874</v>
      </c>
      <c r="P52" s="13">
        <v>5.71</v>
      </c>
      <c r="Q52" s="15">
        <f t="shared" si="5"/>
        <v>3.3513513513513513</v>
      </c>
      <c r="R52" s="13" t="s">
        <v>110</v>
      </c>
      <c r="S52" s="12">
        <f t="shared" si="6"/>
        <v>760.07005253940463</v>
      </c>
      <c r="T52" s="28">
        <f t="shared" si="13"/>
        <v>2.254</v>
      </c>
      <c r="U52" s="16">
        <v>2500</v>
      </c>
      <c r="V52" s="16">
        <v>2500</v>
      </c>
      <c r="W52" s="16">
        <v>3500</v>
      </c>
      <c r="X52" s="16">
        <v>5000</v>
      </c>
      <c r="Y52" s="16"/>
      <c r="Z52" s="16">
        <f t="shared" si="17"/>
        <v>13500</v>
      </c>
      <c r="AA52" s="17">
        <v>3600</v>
      </c>
      <c r="AB52" s="16">
        <f t="shared" si="8"/>
        <v>14000</v>
      </c>
      <c r="AC52" s="17">
        <v>3350</v>
      </c>
      <c r="AD52" s="17">
        <v>850</v>
      </c>
      <c r="AE52" s="17">
        <f t="shared" si="18"/>
        <v>3650</v>
      </c>
      <c r="AF52" s="16">
        <v>11000</v>
      </c>
      <c r="AG52" s="18">
        <f t="shared" si="10"/>
        <v>14.862466725820763</v>
      </c>
      <c r="AH52" s="19">
        <v>3.89</v>
      </c>
      <c r="AI52" s="19">
        <f t="shared" si="11"/>
        <v>4.0298507462686564</v>
      </c>
      <c r="AJ52" s="17" t="s">
        <v>110</v>
      </c>
      <c r="AK52" s="16">
        <f t="shared" si="12"/>
        <v>3958.8688946015427</v>
      </c>
      <c r="AL52" s="29">
        <f t="shared" si="14"/>
        <v>1.526</v>
      </c>
    </row>
    <row r="53" spans="1:38">
      <c r="A53" s="70"/>
      <c r="B53" s="11" t="s">
        <v>79</v>
      </c>
      <c r="C53" s="12">
        <v>2000</v>
      </c>
      <c r="D53" s="12">
        <v>2000</v>
      </c>
      <c r="E53" s="12">
        <v>2500</v>
      </c>
      <c r="F53" s="12">
        <v>5900</v>
      </c>
      <c r="G53" s="12"/>
      <c r="H53" s="12">
        <f t="shared" si="0"/>
        <v>12400</v>
      </c>
      <c r="I53" s="13">
        <v>3500</v>
      </c>
      <c r="J53" s="12">
        <f t="shared" si="1"/>
        <v>12900</v>
      </c>
      <c r="K53" s="13">
        <v>3710</v>
      </c>
      <c r="L53" s="13">
        <v>950</v>
      </c>
      <c r="M53" s="13">
        <f t="shared" si="16"/>
        <v>4710</v>
      </c>
      <c r="N53" s="12">
        <f t="shared" si="3"/>
        <v>12400</v>
      </c>
      <c r="O53" s="14">
        <f t="shared" si="4"/>
        <v>16.629314208874945</v>
      </c>
      <c r="P53" s="13">
        <v>5.96</v>
      </c>
      <c r="Q53" s="15">
        <f t="shared" si="5"/>
        <v>3.3423180592991915</v>
      </c>
      <c r="R53" s="13" t="s">
        <v>110</v>
      </c>
      <c r="S53" s="12">
        <f t="shared" si="6"/>
        <v>728.18791946308727</v>
      </c>
      <c r="T53" s="28">
        <f t="shared" si="13"/>
        <v>2.3540000000000001</v>
      </c>
      <c r="U53" s="16">
        <v>2600</v>
      </c>
      <c r="V53" s="16">
        <v>2600</v>
      </c>
      <c r="W53" s="16">
        <v>2800</v>
      </c>
      <c r="X53" s="16">
        <v>5300</v>
      </c>
      <c r="Y53" s="16"/>
      <c r="Z53" s="16">
        <f t="shared" si="17"/>
        <v>13300</v>
      </c>
      <c r="AA53" s="17">
        <v>3600</v>
      </c>
      <c r="AB53" s="16">
        <f t="shared" si="8"/>
        <v>13800</v>
      </c>
      <c r="AC53" s="17">
        <v>3360</v>
      </c>
      <c r="AD53" s="17">
        <v>850</v>
      </c>
      <c r="AE53" s="17">
        <f t="shared" si="18"/>
        <v>3660</v>
      </c>
      <c r="AF53" s="16">
        <v>11000</v>
      </c>
      <c r="AG53" s="18">
        <f t="shared" si="10"/>
        <v>14.906832298136646</v>
      </c>
      <c r="AH53" s="19">
        <v>3.89</v>
      </c>
      <c r="AI53" s="19">
        <f t="shared" si="11"/>
        <v>3.9583333333333335</v>
      </c>
      <c r="AJ53" s="17" t="s">
        <v>110</v>
      </c>
      <c r="AK53" s="16">
        <f t="shared" si="12"/>
        <v>3958.8688946015427</v>
      </c>
      <c r="AL53" s="29">
        <f t="shared" si="14"/>
        <v>1.526</v>
      </c>
    </row>
    <row r="54" spans="1:38">
      <c r="A54" s="70"/>
      <c r="B54" s="11" t="s">
        <v>140</v>
      </c>
      <c r="C54" s="12">
        <v>2000</v>
      </c>
      <c r="D54" s="12">
        <v>2000</v>
      </c>
      <c r="E54" s="12">
        <v>2500</v>
      </c>
      <c r="F54" s="12">
        <v>6000</v>
      </c>
      <c r="G54" s="12"/>
      <c r="H54" s="12">
        <f t="shared" si="0"/>
        <v>12500</v>
      </c>
      <c r="I54" s="13">
        <v>3500</v>
      </c>
      <c r="J54" s="12">
        <f t="shared" si="1"/>
        <v>13000</v>
      </c>
      <c r="K54" s="13">
        <v>3750</v>
      </c>
      <c r="L54" s="13">
        <v>950</v>
      </c>
      <c r="M54" s="13">
        <f t="shared" si="16"/>
        <v>4750</v>
      </c>
      <c r="N54" s="12">
        <f t="shared" si="3"/>
        <v>12500</v>
      </c>
      <c r="O54" s="14">
        <f t="shared" si="4"/>
        <v>16.808606006275213</v>
      </c>
      <c r="P54" s="13">
        <v>5.96</v>
      </c>
      <c r="Q54" s="15">
        <f t="shared" si="5"/>
        <v>3.3333333333333335</v>
      </c>
      <c r="R54" s="13" t="s">
        <v>110</v>
      </c>
      <c r="S54" s="12">
        <f t="shared" si="6"/>
        <v>734.06040268456377</v>
      </c>
      <c r="T54" s="28">
        <f t="shared" si="13"/>
        <v>2.3540000000000001</v>
      </c>
      <c r="U54" s="16">
        <v>2200</v>
      </c>
      <c r="V54" s="16">
        <v>2200</v>
      </c>
      <c r="W54" s="16">
        <v>2800</v>
      </c>
      <c r="X54" s="16">
        <v>6800</v>
      </c>
      <c r="Y54" s="16"/>
      <c r="Z54" s="16">
        <f t="shared" si="17"/>
        <v>14000</v>
      </c>
      <c r="AA54" s="17">
        <v>3600</v>
      </c>
      <c r="AB54" s="16">
        <f t="shared" si="8"/>
        <v>14500</v>
      </c>
      <c r="AC54" s="17">
        <v>3800</v>
      </c>
      <c r="AD54" s="17">
        <v>850</v>
      </c>
      <c r="AE54" s="17">
        <f t="shared" si="18"/>
        <v>4100</v>
      </c>
      <c r="AF54" s="16">
        <v>11000</v>
      </c>
      <c r="AG54" s="18">
        <f t="shared" si="10"/>
        <v>16.85891748003549</v>
      </c>
      <c r="AH54" s="19">
        <v>3.89</v>
      </c>
      <c r="AI54" s="19">
        <f t="shared" si="11"/>
        <v>3.6842105263157894</v>
      </c>
      <c r="AJ54" s="17" t="s">
        <v>110</v>
      </c>
      <c r="AK54" s="16">
        <f t="shared" si="12"/>
        <v>3958.8688946015427</v>
      </c>
      <c r="AL54" s="29">
        <f t="shared" si="14"/>
        <v>1.526</v>
      </c>
    </row>
    <row r="55" spans="1:38">
      <c r="A55" s="70"/>
      <c r="B55" s="11" t="s">
        <v>80</v>
      </c>
      <c r="C55" s="12">
        <v>1800</v>
      </c>
      <c r="D55" s="12">
        <v>1800</v>
      </c>
      <c r="E55" s="12">
        <v>4200</v>
      </c>
      <c r="F55" s="12">
        <v>4200</v>
      </c>
      <c r="G55" s="12"/>
      <c r="H55" s="12">
        <f t="shared" si="0"/>
        <v>12000</v>
      </c>
      <c r="I55" s="13">
        <v>3500</v>
      </c>
      <c r="J55" s="12">
        <f t="shared" si="1"/>
        <v>12500</v>
      </c>
      <c r="K55" s="13">
        <v>3720</v>
      </c>
      <c r="L55" s="13">
        <v>950</v>
      </c>
      <c r="M55" s="13">
        <f t="shared" si="16"/>
        <v>4720</v>
      </c>
      <c r="N55" s="12">
        <f t="shared" si="3"/>
        <v>12000</v>
      </c>
      <c r="O55" s="14">
        <f t="shared" si="4"/>
        <v>16.674137158225012</v>
      </c>
      <c r="P55" s="13">
        <v>5.96</v>
      </c>
      <c r="Q55" s="15">
        <f t="shared" si="5"/>
        <v>3.225806451612903</v>
      </c>
      <c r="R55" s="13" t="s">
        <v>110</v>
      </c>
      <c r="S55" s="12">
        <f t="shared" si="6"/>
        <v>704.69798657718127</v>
      </c>
      <c r="T55" s="28">
        <f t="shared" si="13"/>
        <v>2.3540000000000001</v>
      </c>
      <c r="U55" s="16">
        <v>2100</v>
      </c>
      <c r="V55" s="16">
        <v>2100</v>
      </c>
      <c r="W55" s="16">
        <v>4600</v>
      </c>
      <c r="X55" s="16">
        <v>4600</v>
      </c>
      <c r="Y55" s="16"/>
      <c r="Z55" s="16">
        <f t="shared" si="17"/>
        <v>13400</v>
      </c>
      <c r="AA55" s="17">
        <v>3600</v>
      </c>
      <c r="AB55" s="16">
        <f t="shared" si="8"/>
        <v>13900</v>
      </c>
      <c r="AC55" s="17">
        <v>3370</v>
      </c>
      <c r="AD55" s="17">
        <v>850</v>
      </c>
      <c r="AE55" s="17">
        <f t="shared" si="18"/>
        <v>3670</v>
      </c>
      <c r="AF55" s="16">
        <v>11000</v>
      </c>
      <c r="AG55" s="18">
        <f t="shared" si="10"/>
        <v>14.95119787045253</v>
      </c>
      <c r="AH55" s="19">
        <v>3.89</v>
      </c>
      <c r="AI55" s="19">
        <f t="shared" si="11"/>
        <v>3.9762611275964392</v>
      </c>
      <c r="AJ55" s="17" t="s">
        <v>110</v>
      </c>
      <c r="AK55" s="16">
        <f t="shared" si="12"/>
        <v>3958.8688946015427</v>
      </c>
      <c r="AL55" s="29">
        <f t="shared" si="14"/>
        <v>1.526</v>
      </c>
    </row>
    <row r="56" spans="1:38">
      <c r="A56" s="70"/>
      <c r="B56" s="11" t="s">
        <v>64</v>
      </c>
      <c r="C56" s="12">
        <v>2100</v>
      </c>
      <c r="D56" s="12">
        <v>2600</v>
      </c>
      <c r="E56" s="12">
        <v>2600</v>
      </c>
      <c r="F56" s="12">
        <v>2600</v>
      </c>
      <c r="G56" s="12"/>
      <c r="H56" s="12">
        <f t="shared" si="0"/>
        <v>9900</v>
      </c>
      <c r="I56" s="13">
        <v>3500</v>
      </c>
      <c r="J56" s="12">
        <f t="shared" si="1"/>
        <v>10400</v>
      </c>
      <c r="K56" s="13">
        <v>3330</v>
      </c>
      <c r="L56" s="13">
        <v>950</v>
      </c>
      <c r="M56" s="13">
        <f t="shared" si="16"/>
        <v>4330</v>
      </c>
      <c r="N56" s="12">
        <f t="shared" si="3"/>
        <v>9900</v>
      </c>
      <c r="O56" s="14">
        <f t="shared" si="4"/>
        <v>14.926042133572389</v>
      </c>
      <c r="P56" s="13">
        <v>5.96</v>
      </c>
      <c r="Q56" s="15">
        <f t="shared" si="5"/>
        <v>2.9729729729729728</v>
      </c>
      <c r="R56" s="13" t="s">
        <v>110</v>
      </c>
      <c r="S56" s="12">
        <f t="shared" si="6"/>
        <v>581.37583892617442</v>
      </c>
      <c r="T56" s="28" t="s">
        <v>110</v>
      </c>
      <c r="U56" s="16">
        <v>2600</v>
      </c>
      <c r="V56" s="16">
        <v>3000</v>
      </c>
      <c r="W56" s="16">
        <v>3000</v>
      </c>
      <c r="X56" s="16">
        <v>3000</v>
      </c>
      <c r="Y56" s="16"/>
      <c r="Z56" s="16">
        <f t="shared" si="17"/>
        <v>11600</v>
      </c>
      <c r="AA56" s="17">
        <v>3600</v>
      </c>
      <c r="AB56" s="16">
        <f t="shared" si="8"/>
        <v>12100</v>
      </c>
      <c r="AC56" s="17">
        <v>3380</v>
      </c>
      <c r="AD56" s="17">
        <v>850</v>
      </c>
      <c r="AE56" s="17">
        <f t="shared" si="18"/>
        <v>3680</v>
      </c>
      <c r="AF56" s="16">
        <v>9000</v>
      </c>
      <c r="AG56" s="18">
        <f t="shared" si="10"/>
        <v>14.995563442768411</v>
      </c>
      <c r="AH56" s="19">
        <v>3.81</v>
      </c>
      <c r="AI56" s="19">
        <f t="shared" si="11"/>
        <v>3.4319526627218937</v>
      </c>
      <c r="AJ56" s="17" t="s">
        <v>110</v>
      </c>
      <c r="AK56" s="16">
        <f t="shared" si="12"/>
        <v>3307.0866141732286</v>
      </c>
      <c r="AL56" s="29" t="s">
        <v>110</v>
      </c>
    </row>
    <row r="57" spans="1:38">
      <c r="A57" s="70"/>
      <c r="B57" s="11" t="s">
        <v>65</v>
      </c>
      <c r="C57" s="12">
        <v>2100</v>
      </c>
      <c r="D57" s="12">
        <v>2600</v>
      </c>
      <c r="E57" s="12">
        <v>2600</v>
      </c>
      <c r="F57" s="12">
        <v>3200</v>
      </c>
      <c r="G57" s="12"/>
      <c r="H57" s="12">
        <f t="shared" si="0"/>
        <v>10500</v>
      </c>
      <c r="I57" s="13">
        <v>3500</v>
      </c>
      <c r="J57" s="12">
        <f t="shared" si="1"/>
        <v>11000</v>
      </c>
      <c r="K57" s="13">
        <v>3340</v>
      </c>
      <c r="L57" s="13">
        <v>950</v>
      </c>
      <c r="M57" s="13">
        <f t="shared" si="16"/>
        <v>4340</v>
      </c>
      <c r="N57" s="12">
        <f t="shared" si="3"/>
        <v>10500</v>
      </c>
      <c r="O57" s="14">
        <f t="shared" si="4"/>
        <v>14.970865082922458</v>
      </c>
      <c r="P57" s="13">
        <v>5.96</v>
      </c>
      <c r="Q57" s="15">
        <f t="shared" si="5"/>
        <v>3.1437125748502992</v>
      </c>
      <c r="R57" s="13" t="s">
        <v>110</v>
      </c>
      <c r="S57" s="12">
        <f t="shared" si="6"/>
        <v>616.61073825503365</v>
      </c>
      <c r="T57" s="28" t="s">
        <v>110</v>
      </c>
      <c r="U57" s="16">
        <v>2600</v>
      </c>
      <c r="V57" s="16">
        <v>3000</v>
      </c>
      <c r="W57" s="16">
        <v>3000</v>
      </c>
      <c r="X57" s="16">
        <v>3700</v>
      </c>
      <c r="Y57" s="16"/>
      <c r="Z57" s="16">
        <f t="shared" si="17"/>
        <v>12300</v>
      </c>
      <c r="AA57" s="17">
        <v>3600</v>
      </c>
      <c r="AB57" s="16">
        <f t="shared" si="8"/>
        <v>12800</v>
      </c>
      <c r="AC57" s="17">
        <v>3390</v>
      </c>
      <c r="AD57" s="17">
        <v>850</v>
      </c>
      <c r="AE57" s="17">
        <f t="shared" si="18"/>
        <v>3690</v>
      </c>
      <c r="AF57" s="16">
        <v>10000</v>
      </c>
      <c r="AG57" s="18">
        <f t="shared" si="10"/>
        <v>15.039929015084295</v>
      </c>
      <c r="AH57" s="19">
        <v>3.85</v>
      </c>
      <c r="AI57" s="19">
        <f t="shared" si="11"/>
        <v>3.6283185840707963</v>
      </c>
      <c r="AJ57" s="17" t="s">
        <v>110</v>
      </c>
      <c r="AK57" s="16">
        <f t="shared" si="12"/>
        <v>3636.363636363636</v>
      </c>
      <c r="AL57" s="29" t="s">
        <v>110</v>
      </c>
    </row>
    <row r="58" spans="1:38">
      <c r="A58" s="70"/>
      <c r="B58" s="11" t="s">
        <v>66</v>
      </c>
      <c r="C58" s="12">
        <v>2100</v>
      </c>
      <c r="D58" s="12">
        <v>2600</v>
      </c>
      <c r="E58" s="12">
        <v>2600</v>
      </c>
      <c r="F58" s="12">
        <v>5000</v>
      </c>
      <c r="G58" s="12"/>
      <c r="H58" s="12">
        <f t="shared" si="0"/>
        <v>12300</v>
      </c>
      <c r="I58" s="13">
        <v>3500</v>
      </c>
      <c r="J58" s="12">
        <f t="shared" si="1"/>
        <v>12800</v>
      </c>
      <c r="K58" s="13">
        <v>3750</v>
      </c>
      <c r="L58" s="13">
        <v>950</v>
      </c>
      <c r="M58" s="13">
        <f t="shared" si="16"/>
        <v>4750</v>
      </c>
      <c r="N58" s="12">
        <f t="shared" si="3"/>
        <v>12300</v>
      </c>
      <c r="O58" s="14">
        <f t="shared" si="4"/>
        <v>16.808606006275213</v>
      </c>
      <c r="P58" s="13">
        <v>5.96</v>
      </c>
      <c r="Q58" s="15">
        <f t="shared" si="5"/>
        <v>3.28</v>
      </c>
      <c r="R58" s="13" t="s">
        <v>110</v>
      </c>
      <c r="S58" s="12">
        <f t="shared" si="6"/>
        <v>722.31543624161077</v>
      </c>
      <c r="T58" s="28">
        <f t="shared" si="13"/>
        <v>2.3540000000000001</v>
      </c>
      <c r="U58" s="16">
        <v>2400</v>
      </c>
      <c r="V58" s="16">
        <v>3000</v>
      </c>
      <c r="W58" s="16">
        <v>3000</v>
      </c>
      <c r="X58" s="16">
        <v>5000</v>
      </c>
      <c r="Y58" s="16"/>
      <c r="Z58" s="16">
        <f t="shared" si="17"/>
        <v>13400</v>
      </c>
      <c r="AA58" s="17">
        <v>3600</v>
      </c>
      <c r="AB58" s="16">
        <f t="shared" si="8"/>
        <v>13900</v>
      </c>
      <c r="AC58" s="17">
        <v>3400</v>
      </c>
      <c r="AD58" s="17">
        <v>850</v>
      </c>
      <c r="AE58" s="17">
        <f t="shared" si="18"/>
        <v>3700</v>
      </c>
      <c r="AF58" s="16">
        <v>11000</v>
      </c>
      <c r="AG58" s="18">
        <f t="shared" si="10"/>
        <v>15.084294587400178</v>
      </c>
      <c r="AH58" s="19">
        <v>3.89</v>
      </c>
      <c r="AI58" s="19">
        <f t="shared" si="11"/>
        <v>3.9411764705882355</v>
      </c>
      <c r="AJ58" s="17" t="s">
        <v>110</v>
      </c>
      <c r="AK58" s="16">
        <f t="shared" si="12"/>
        <v>3958.8688946015427</v>
      </c>
      <c r="AL58" s="29">
        <f t="shared" si="14"/>
        <v>1.526</v>
      </c>
    </row>
    <row r="59" spans="1:38">
      <c r="A59" s="70"/>
      <c r="B59" s="11" t="s">
        <v>81</v>
      </c>
      <c r="C59" s="12">
        <v>2000</v>
      </c>
      <c r="D59" s="12">
        <v>2500</v>
      </c>
      <c r="E59" s="12">
        <v>2500</v>
      </c>
      <c r="F59" s="12">
        <v>5500</v>
      </c>
      <c r="G59" s="12"/>
      <c r="H59" s="12">
        <f t="shared" si="0"/>
        <v>12500</v>
      </c>
      <c r="I59" s="13">
        <v>3500</v>
      </c>
      <c r="J59" s="12">
        <f t="shared" si="1"/>
        <v>13000</v>
      </c>
      <c r="K59" s="13">
        <v>3760</v>
      </c>
      <c r="L59" s="13">
        <v>950</v>
      </c>
      <c r="M59" s="13">
        <f t="shared" si="16"/>
        <v>4760</v>
      </c>
      <c r="N59" s="12">
        <f t="shared" si="3"/>
        <v>12500</v>
      </c>
      <c r="O59" s="14">
        <f t="shared" si="4"/>
        <v>16.853428955625283</v>
      </c>
      <c r="P59" s="13">
        <v>5.96</v>
      </c>
      <c r="Q59" s="15">
        <f t="shared" si="5"/>
        <v>3.3244680851063828</v>
      </c>
      <c r="R59" s="13" t="s">
        <v>110</v>
      </c>
      <c r="S59" s="12">
        <f t="shared" si="6"/>
        <v>734.06040268456377</v>
      </c>
      <c r="T59" s="28">
        <f t="shared" si="13"/>
        <v>2.3540000000000001</v>
      </c>
      <c r="U59" s="16">
        <v>2600</v>
      </c>
      <c r="V59" s="16">
        <v>2800</v>
      </c>
      <c r="W59" s="16">
        <v>2800</v>
      </c>
      <c r="X59" s="16">
        <v>5000</v>
      </c>
      <c r="Y59" s="16"/>
      <c r="Z59" s="16">
        <f t="shared" si="17"/>
        <v>13200</v>
      </c>
      <c r="AA59" s="17">
        <v>3600</v>
      </c>
      <c r="AB59" s="16">
        <f t="shared" si="8"/>
        <v>13700</v>
      </c>
      <c r="AC59" s="17">
        <v>3410</v>
      </c>
      <c r="AD59" s="17">
        <v>850</v>
      </c>
      <c r="AE59" s="17">
        <f t="shared" si="18"/>
        <v>3710</v>
      </c>
      <c r="AF59" s="16">
        <v>11000</v>
      </c>
      <c r="AG59" s="18">
        <f t="shared" si="10"/>
        <v>15.128660159716059</v>
      </c>
      <c r="AH59" s="19">
        <v>3.89</v>
      </c>
      <c r="AI59" s="19">
        <f t="shared" si="11"/>
        <v>3.870967741935484</v>
      </c>
      <c r="AJ59" s="17" t="s">
        <v>110</v>
      </c>
      <c r="AK59" s="16">
        <f t="shared" si="12"/>
        <v>3958.8688946015427</v>
      </c>
      <c r="AL59" s="29">
        <f t="shared" si="14"/>
        <v>1.526</v>
      </c>
    </row>
    <row r="60" spans="1:38">
      <c r="A60" s="70"/>
      <c r="B60" s="11" t="s">
        <v>141</v>
      </c>
      <c r="C60" s="12">
        <v>2000</v>
      </c>
      <c r="D60" s="12">
        <v>2500</v>
      </c>
      <c r="E60" s="12">
        <v>2500</v>
      </c>
      <c r="F60" s="12">
        <v>5400</v>
      </c>
      <c r="G60" s="12"/>
      <c r="H60" s="12">
        <f t="shared" si="0"/>
        <v>12400</v>
      </c>
      <c r="I60" s="13">
        <v>3500</v>
      </c>
      <c r="J60" s="12">
        <f t="shared" si="1"/>
        <v>12900</v>
      </c>
      <c r="K60" s="13">
        <v>3860</v>
      </c>
      <c r="L60" s="13">
        <v>950</v>
      </c>
      <c r="M60" s="13">
        <f t="shared" si="16"/>
        <v>4860</v>
      </c>
      <c r="N60" s="12">
        <f t="shared" si="3"/>
        <v>12400</v>
      </c>
      <c r="O60" s="14">
        <f t="shared" si="4"/>
        <v>17.301658449125956</v>
      </c>
      <c r="P60" s="13">
        <v>5.96</v>
      </c>
      <c r="Q60" s="15">
        <f t="shared" si="5"/>
        <v>3.2124352331606216</v>
      </c>
      <c r="R60" s="13" t="s">
        <v>110</v>
      </c>
      <c r="S60" s="12">
        <f t="shared" si="6"/>
        <v>728.18791946308727</v>
      </c>
      <c r="T60" s="28">
        <f t="shared" si="13"/>
        <v>2.3540000000000001</v>
      </c>
      <c r="U60" s="16">
        <v>2600</v>
      </c>
      <c r="V60" s="16">
        <v>2800</v>
      </c>
      <c r="W60" s="16">
        <v>2800</v>
      </c>
      <c r="X60" s="16">
        <v>6300</v>
      </c>
      <c r="Y60" s="16"/>
      <c r="Z60" s="16">
        <f t="shared" si="17"/>
        <v>14500</v>
      </c>
      <c r="AA60" s="17">
        <v>3600</v>
      </c>
      <c r="AB60" s="16">
        <f t="shared" si="8"/>
        <v>15000</v>
      </c>
      <c r="AC60" s="17">
        <v>3800</v>
      </c>
      <c r="AD60" s="17">
        <v>850</v>
      </c>
      <c r="AE60" s="17">
        <f t="shared" si="18"/>
        <v>4100</v>
      </c>
      <c r="AF60" s="16">
        <v>11000</v>
      </c>
      <c r="AG60" s="18">
        <f t="shared" si="10"/>
        <v>16.85891748003549</v>
      </c>
      <c r="AH60" s="19">
        <v>3.89</v>
      </c>
      <c r="AI60" s="19">
        <f t="shared" si="11"/>
        <v>3.8157894736842106</v>
      </c>
      <c r="AJ60" s="17" t="s">
        <v>110</v>
      </c>
      <c r="AK60" s="16">
        <f t="shared" si="12"/>
        <v>3958.8688946015427</v>
      </c>
      <c r="AL60" s="29">
        <f t="shared" si="14"/>
        <v>1.526</v>
      </c>
    </row>
    <row r="61" spans="1:38">
      <c r="A61" s="70"/>
      <c r="B61" s="11" t="s">
        <v>67</v>
      </c>
      <c r="C61" s="12">
        <v>2100</v>
      </c>
      <c r="D61" s="12">
        <v>2600</v>
      </c>
      <c r="E61" s="12">
        <v>3200</v>
      </c>
      <c r="F61" s="12">
        <v>3200</v>
      </c>
      <c r="G61" s="12"/>
      <c r="H61" s="12">
        <f t="shared" si="0"/>
        <v>11100</v>
      </c>
      <c r="I61" s="13">
        <v>3500</v>
      </c>
      <c r="J61" s="12">
        <f t="shared" si="1"/>
        <v>11600</v>
      </c>
      <c r="K61" s="13">
        <v>3370</v>
      </c>
      <c r="L61" s="13">
        <v>950</v>
      </c>
      <c r="M61" s="13">
        <f t="shared" si="16"/>
        <v>4370</v>
      </c>
      <c r="N61" s="12">
        <f t="shared" si="3"/>
        <v>11100</v>
      </c>
      <c r="O61" s="14">
        <f t="shared" si="4"/>
        <v>15.105333930972659</v>
      </c>
      <c r="P61" s="13">
        <v>5.96</v>
      </c>
      <c r="Q61" s="15">
        <f t="shared" si="5"/>
        <v>3.2937685459940651</v>
      </c>
      <c r="R61" s="13" t="s">
        <v>110</v>
      </c>
      <c r="S61" s="12">
        <f t="shared" si="6"/>
        <v>651.84563758389265</v>
      </c>
      <c r="T61" s="28" t="s">
        <v>110</v>
      </c>
      <c r="U61" s="16">
        <v>2600</v>
      </c>
      <c r="V61" s="16">
        <v>3000</v>
      </c>
      <c r="W61" s="16">
        <v>3700</v>
      </c>
      <c r="X61" s="16">
        <v>3700</v>
      </c>
      <c r="Y61" s="16"/>
      <c r="Z61" s="16">
        <f t="shared" si="17"/>
        <v>13000</v>
      </c>
      <c r="AA61" s="17">
        <v>3600</v>
      </c>
      <c r="AB61" s="16">
        <f t="shared" si="8"/>
        <v>13500</v>
      </c>
      <c r="AC61" s="17">
        <v>3420</v>
      </c>
      <c r="AD61" s="17">
        <v>850</v>
      </c>
      <c r="AE61" s="17">
        <f t="shared" si="18"/>
        <v>3720</v>
      </c>
      <c r="AF61" s="16">
        <v>11000</v>
      </c>
      <c r="AG61" s="18">
        <f t="shared" si="10"/>
        <v>15.173025732031943</v>
      </c>
      <c r="AH61" s="19">
        <v>3.89</v>
      </c>
      <c r="AI61" s="19">
        <f t="shared" si="11"/>
        <v>3.801169590643275</v>
      </c>
      <c r="AJ61" s="17" t="s">
        <v>110</v>
      </c>
      <c r="AK61" s="16">
        <f t="shared" si="12"/>
        <v>3958.8688946015427</v>
      </c>
      <c r="AL61" s="29" t="s">
        <v>110</v>
      </c>
    </row>
    <row r="62" spans="1:38">
      <c r="A62" s="70"/>
      <c r="B62" s="11" t="s">
        <v>82</v>
      </c>
      <c r="C62" s="12">
        <v>2100</v>
      </c>
      <c r="D62" s="12">
        <v>2400</v>
      </c>
      <c r="E62" s="12">
        <v>3000</v>
      </c>
      <c r="F62" s="12">
        <v>4800</v>
      </c>
      <c r="G62" s="12"/>
      <c r="H62" s="12">
        <f t="shared" si="0"/>
        <v>12300</v>
      </c>
      <c r="I62" s="13">
        <v>3500</v>
      </c>
      <c r="J62" s="12">
        <f t="shared" si="1"/>
        <v>12800</v>
      </c>
      <c r="K62" s="13">
        <v>3680</v>
      </c>
      <c r="L62" s="13">
        <v>950</v>
      </c>
      <c r="M62" s="13">
        <f t="shared" si="16"/>
        <v>4680</v>
      </c>
      <c r="N62" s="12">
        <f t="shared" si="3"/>
        <v>12300</v>
      </c>
      <c r="O62" s="14">
        <f t="shared" si="4"/>
        <v>16.494845360824744</v>
      </c>
      <c r="P62" s="13">
        <v>5.8100000000000005</v>
      </c>
      <c r="Q62" s="15">
        <f t="shared" si="5"/>
        <v>3.3423913043478262</v>
      </c>
      <c r="R62" s="13" t="s">
        <v>110</v>
      </c>
      <c r="S62" s="12">
        <f t="shared" si="6"/>
        <v>740.96385542168662</v>
      </c>
      <c r="T62" s="28">
        <f t="shared" si="13"/>
        <v>2.2940000000000005</v>
      </c>
      <c r="U62" s="16">
        <v>2600</v>
      </c>
      <c r="V62" s="16">
        <v>2800</v>
      </c>
      <c r="W62" s="16">
        <v>3000</v>
      </c>
      <c r="X62" s="16">
        <v>5000</v>
      </c>
      <c r="Y62" s="16"/>
      <c r="Z62" s="16">
        <f t="shared" si="17"/>
        <v>13400</v>
      </c>
      <c r="AA62" s="17">
        <v>3600</v>
      </c>
      <c r="AB62" s="16">
        <f t="shared" si="8"/>
        <v>13900</v>
      </c>
      <c r="AC62" s="17">
        <v>3430</v>
      </c>
      <c r="AD62" s="17">
        <v>850</v>
      </c>
      <c r="AE62" s="17">
        <f t="shared" si="18"/>
        <v>3730</v>
      </c>
      <c r="AF62" s="16">
        <v>11000</v>
      </c>
      <c r="AG62" s="18">
        <f t="shared" si="10"/>
        <v>15.217391304347826</v>
      </c>
      <c r="AH62" s="19">
        <v>3.89</v>
      </c>
      <c r="AI62" s="19">
        <f t="shared" si="11"/>
        <v>3.9067055393586005</v>
      </c>
      <c r="AJ62" s="17" t="s">
        <v>110</v>
      </c>
      <c r="AK62" s="16">
        <f t="shared" si="12"/>
        <v>3958.8688946015427</v>
      </c>
      <c r="AL62" s="29">
        <f t="shared" si="14"/>
        <v>1.526</v>
      </c>
    </row>
    <row r="63" spans="1:38">
      <c r="A63" s="70"/>
      <c r="B63" s="11" t="s">
        <v>83</v>
      </c>
      <c r="C63" s="12">
        <v>2000</v>
      </c>
      <c r="D63" s="12">
        <v>2200</v>
      </c>
      <c r="E63" s="12">
        <v>2800</v>
      </c>
      <c r="F63" s="12">
        <v>5300</v>
      </c>
      <c r="G63" s="12"/>
      <c r="H63" s="12">
        <f t="shared" si="0"/>
        <v>12300</v>
      </c>
      <c r="I63" s="13">
        <v>3500</v>
      </c>
      <c r="J63" s="12">
        <f t="shared" si="1"/>
        <v>12800</v>
      </c>
      <c r="K63" s="13">
        <v>3690</v>
      </c>
      <c r="L63" s="13">
        <v>950</v>
      </c>
      <c r="M63" s="13">
        <f t="shared" si="16"/>
        <v>4690</v>
      </c>
      <c r="N63" s="12">
        <f t="shared" si="3"/>
        <v>12300</v>
      </c>
      <c r="O63" s="14">
        <f t="shared" si="4"/>
        <v>16.539668310174811</v>
      </c>
      <c r="P63" s="13">
        <v>5.82</v>
      </c>
      <c r="Q63" s="15">
        <f t="shared" si="5"/>
        <v>3.3333333333333335</v>
      </c>
      <c r="R63" s="13" t="s">
        <v>110</v>
      </c>
      <c r="S63" s="12">
        <f t="shared" si="6"/>
        <v>739.69072164948443</v>
      </c>
      <c r="T63" s="28">
        <f t="shared" si="13"/>
        <v>2.2980000000000005</v>
      </c>
      <c r="U63" s="16">
        <v>2300</v>
      </c>
      <c r="V63" s="16">
        <v>2500</v>
      </c>
      <c r="W63" s="16">
        <v>3000</v>
      </c>
      <c r="X63" s="16">
        <v>5500</v>
      </c>
      <c r="Y63" s="16"/>
      <c r="Z63" s="16">
        <f t="shared" si="17"/>
        <v>13300</v>
      </c>
      <c r="AA63" s="17">
        <v>3600</v>
      </c>
      <c r="AB63" s="16">
        <f t="shared" si="8"/>
        <v>13800</v>
      </c>
      <c r="AC63" s="17">
        <v>3440</v>
      </c>
      <c r="AD63" s="17">
        <v>850</v>
      </c>
      <c r="AE63" s="17">
        <f t="shared" si="18"/>
        <v>3740</v>
      </c>
      <c r="AF63" s="16">
        <v>11000</v>
      </c>
      <c r="AG63" s="18">
        <f t="shared" si="10"/>
        <v>15.261756876663711</v>
      </c>
      <c r="AH63" s="19">
        <v>3.89</v>
      </c>
      <c r="AI63" s="19">
        <f t="shared" si="11"/>
        <v>3.8662790697674421</v>
      </c>
      <c r="AJ63" s="17" t="s">
        <v>110</v>
      </c>
      <c r="AK63" s="16">
        <f t="shared" si="12"/>
        <v>3958.8688946015427</v>
      </c>
      <c r="AL63" s="29">
        <f t="shared" si="14"/>
        <v>1.526</v>
      </c>
    </row>
    <row r="64" spans="1:38">
      <c r="A64" s="70"/>
      <c r="B64" s="11" t="s">
        <v>84</v>
      </c>
      <c r="C64" s="12">
        <v>1700</v>
      </c>
      <c r="D64" s="12">
        <v>2600</v>
      </c>
      <c r="E64" s="12">
        <v>4100</v>
      </c>
      <c r="F64" s="12">
        <v>4100</v>
      </c>
      <c r="G64" s="12"/>
      <c r="H64" s="12">
        <f t="shared" si="0"/>
        <v>12500</v>
      </c>
      <c r="I64" s="13">
        <v>3500</v>
      </c>
      <c r="J64" s="12">
        <f t="shared" si="1"/>
        <v>13000</v>
      </c>
      <c r="K64" s="13">
        <v>3700</v>
      </c>
      <c r="L64" s="13">
        <v>950</v>
      </c>
      <c r="M64" s="13">
        <f t="shared" si="16"/>
        <v>4700</v>
      </c>
      <c r="N64" s="12">
        <f t="shared" si="3"/>
        <v>12500</v>
      </c>
      <c r="O64" s="14">
        <f t="shared" si="4"/>
        <v>16.584491259524874</v>
      </c>
      <c r="P64" s="13">
        <v>5.67</v>
      </c>
      <c r="Q64" s="15">
        <f t="shared" si="5"/>
        <v>3.3783783783783785</v>
      </c>
      <c r="R64" s="13" t="s">
        <v>110</v>
      </c>
      <c r="S64" s="12">
        <f t="shared" si="6"/>
        <v>771.60493827160496</v>
      </c>
      <c r="T64" s="28">
        <f t="shared" si="13"/>
        <v>2.238</v>
      </c>
      <c r="U64" s="16">
        <v>2000</v>
      </c>
      <c r="V64" s="16">
        <v>2400</v>
      </c>
      <c r="W64" s="16">
        <v>4500</v>
      </c>
      <c r="X64" s="16">
        <v>4500</v>
      </c>
      <c r="Y64" s="16"/>
      <c r="Z64" s="16">
        <f t="shared" si="17"/>
        <v>13400</v>
      </c>
      <c r="AA64" s="17">
        <v>3600</v>
      </c>
      <c r="AB64" s="16">
        <f t="shared" si="8"/>
        <v>13900</v>
      </c>
      <c r="AC64" s="17">
        <v>3450</v>
      </c>
      <c r="AD64" s="17">
        <v>850</v>
      </c>
      <c r="AE64" s="17">
        <f t="shared" si="18"/>
        <v>3750</v>
      </c>
      <c r="AF64" s="16">
        <v>11000</v>
      </c>
      <c r="AG64" s="18">
        <f t="shared" si="10"/>
        <v>15.306122448979592</v>
      </c>
      <c r="AH64" s="19">
        <v>3.89</v>
      </c>
      <c r="AI64" s="19">
        <f t="shared" si="11"/>
        <v>3.8840579710144927</v>
      </c>
      <c r="AJ64" s="17" t="s">
        <v>110</v>
      </c>
      <c r="AK64" s="16">
        <f t="shared" si="12"/>
        <v>3958.8688946015427</v>
      </c>
      <c r="AL64" s="29">
        <f t="shared" si="14"/>
        <v>1.526</v>
      </c>
    </row>
    <row r="65" spans="1:38">
      <c r="A65" s="70"/>
      <c r="B65" s="11" t="s">
        <v>68</v>
      </c>
      <c r="C65" s="12">
        <v>2100</v>
      </c>
      <c r="D65" s="12">
        <v>3200</v>
      </c>
      <c r="E65" s="12">
        <v>3200</v>
      </c>
      <c r="F65" s="12">
        <v>3200</v>
      </c>
      <c r="G65" s="12"/>
      <c r="H65" s="12">
        <f t="shared" si="0"/>
        <v>11700</v>
      </c>
      <c r="I65" s="13">
        <v>3500</v>
      </c>
      <c r="J65" s="12">
        <f t="shared" si="1"/>
        <v>12200</v>
      </c>
      <c r="K65" s="13">
        <v>3610</v>
      </c>
      <c r="L65" s="13">
        <v>950</v>
      </c>
      <c r="M65" s="13">
        <f t="shared" si="16"/>
        <v>4610</v>
      </c>
      <c r="N65" s="12">
        <f t="shared" si="3"/>
        <v>11700</v>
      </c>
      <c r="O65" s="14">
        <f t="shared" si="4"/>
        <v>16.181084715374272</v>
      </c>
      <c r="P65" s="13">
        <v>5.8400000000000007</v>
      </c>
      <c r="Q65" s="15">
        <f t="shared" si="5"/>
        <v>3.2409972299168976</v>
      </c>
      <c r="R65" s="13" t="s">
        <v>110</v>
      </c>
      <c r="S65" s="12">
        <f t="shared" si="6"/>
        <v>701.19863013698625</v>
      </c>
      <c r="T65" s="28" t="s">
        <v>110</v>
      </c>
      <c r="U65" s="16">
        <v>2400</v>
      </c>
      <c r="V65" s="16">
        <v>3700</v>
      </c>
      <c r="W65" s="16">
        <v>3700</v>
      </c>
      <c r="X65" s="16">
        <v>3700</v>
      </c>
      <c r="Y65" s="16"/>
      <c r="Z65" s="16">
        <f t="shared" si="17"/>
        <v>13500</v>
      </c>
      <c r="AA65" s="17">
        <v>3600</v>
      </c>
      <c r="AB65" s="16">
        <f t="shared" si="8"/>
        <v>14000</v>
      </c>
      <c r="AC65" s="17">
        <v>3460</v>
      </c>
      <c r="AD65" s="17">
        <v>850</v>
      </c>
      <c r="AE65" s="17">
        <f t="shared" si="18"/>
        <v>3760</v>
      </c>
      <c r="AF65" s="16">
        <v>11000</v>
      </c>
      <c r="AG65" s="18">
        <f t="shared" si="10"/>
        <v>15.350488021295474</v>
      </c>
      <c r="AH65" s="19">
        <v>3.89</v>
      </c>
      <c r="AI65" s="19">
        <f t="shared" si="11"/>
        <v>3.901734104046243</v>
      </c>
      <c r="AJ65" s="17" t="s">
        <v>110</v>
      </c>
      <c r="AK65" s="16">
        <f t="shared" si="12"/>
        <v>3958.8688946015427</v>
      </c>
      <c r="AL65" s="29" t="s">
        <v>110</v>
      </c>
    </row>
    <row r="66" spans="1:38">
      <c r="A66" s="70"/>
      <c r="B66" s="11" t="s">
        <v>85</v>
      </c>
      <c r="C66" s="12">
        <v>2100</v>
      </c>
      <c r="D66" s="12">
        <v>3000</v>
      </c>
      <c r="E66" s="12">
        <v>3000</v>
      </c>
      <c r="F66" s="12">
        <v>4200</v>
      </c>
      <c r="G66" s="12"/>
      <c r="H66" s="12">
        <f t="shared" si="0"/>
        <v>12300</v>
      </c>
      <c r="I66" s="13">
        <v>3500</v>
      </c>
      <c r="J66" s="12">
        <f t="shared" si="1"/>
        <v>12800</v>
      </c>
      <c r="K66" s="13">
        <v>3820</v>
      </c>
      <c r="L66" s="13">
        <v>950</v>
      </c>
      <c r="M66" s="13">
        <f t="shared" si="16"/>
        <v>4820</v>
      </c>
      <c r="N66" s="12">
        <f t="shared" si="3"/>
        <v>12300</v>
      </c>
      <c r="O66" s="14">
        <f t="shared" si="4"/>
        <v>17.122366651725685</v>
      </c>
      <c r="P66" s="13">
        <v>5.67</v>
      </c>
      <c r="Q66" s="15">
        <f t="shared" si="5"/>
        <v>3.2198952879581153</v>
      </c>
      <c r="R66" s="13" t="s">
        <v>110</v>
      </c>
      <c r="S66" s="12">
        <f t="shared" si="6"/>
        <v>759.25925925925924</v>
      </c>
      <c r="T66" s="28">
        <f t="shared" si="13"/>
        <v>2.238</v>
      </c>
      <c r="U66" s="16">
        <v>2500</v>
      </c>
      <c r="V66" s="16">
        <v>3000</v>
      </c>
      <c r="W66" s="16">
        <v>3000</v>
      </c>
      <c r="X66" s="16">
        <v>5000</v>
      </c>
      <c r="Y66" s="16"/>
      <c r="Z66" s="16">
        <f t="shared" si="17"/>
        <v>13500</v>
      </c>
      <c r="AA66" s="17">
        <v>3600</v>
      </c>
      <c r="AB66" s="16">
        <f t="shared" si="8"/>
        <v>14000</v>
      </c>
      <c r="AC66" s="17">
        <v>3470</v>
      </c>
      <c r="AD66" s="17">
        <v>850</v>
      </c>
      <c r="AE66" s="17">
        <f t="shared" si="18"/>
        <v>3770</v>
      </c>
      <c r="AF66" s="16">
        <v>11000</v>
      </c>
      <c r="AG66" s="18">
        <f t="shared" si="10"/>
        <v>15.394853593611359</v>
      </c>
      <c r="AH66" s="19">
        <v>3.89</v>
      </c>
      <c r="AI66" s="19">
        <f t="shared" si="11"/>
        <v>3.8904899135446684</v>
      </c>
      <c r="AJ66" s="17" t="s">
        <v>110</v>
      </c>
      <c r="AK66" s="16">
        <f t="shared" si="12"/>
        <v>3958.8688946015427</v>
      </c>
      <c r="AL66" s="29">
        <f t="shared" si="14"/>
        <v>1.526</v>
      </c>
    </row>
    <row r="67" spans="1:38">
      <c r="A67" s="70"/>
      <c r="B67" s="11" t="s">
        <v>114</v>
      </c>
      <c r="C67" s="12">
        <v>2000</v>
      </c>
      <c r="D67" s="12">
        <v>2600</v>
      </c>
      <c r="E67" s="12">
        <v>2600</v>
      </c>
      <c r="F67" s="12">
        <v>5100</v>
      </c>
      <c r="G67" s="12"/>
      <c r="H67" s="12">
        <f t="shared" si="0"/>
        <v>12300</v>
      </c>
      <c r="I67" s="13">
        <v>3500</v>
      </c>
      <c r="J67" s="12">
        <f t="shared" si="1"/>
        <v>12800</v>
      </c>
      <c r="K67" s="13">
        <v>3730</v>
      </c>
      <c r="L67" s="13">
        <v>950</v>
      </c>
      <c r="M67" s="13">
        <f t="shared" si="16"/>
        <v>4730</v>
      </c>
      <c r="N67" s="12">
        <f t="shared" si="3"/>
        <v>12300</v>
      </c>
      <c r="O67" s="14">
        <f t="shared" si="4"/>
        <v>16.718960107575079</v>
      </c>
      <c r="P67" s="13">
        <v>5.89</v>
      </c>
      <c r="Q67" s="15">
        <f t="shared" si="5"/>
        <v>3.2975871313672922</v>
      </c>
      <c r="R67" s="13" t="s">
        <v>110</v>
      </c>
      <c r="S67" s="12">
        <f t="shared" si="6"/>
        <v>730.89983022071317</v>
      </c>
      <c r="T67" s="28">
        <f t="shared" si="13"/>
        <v>2.3260000000000001</v>
      </c>
      <c r="U67" s="16">
        <v>2300</v>
      </c>
      <c r="V67" s="16">
        <v>2800</v>
      </c>
      <c r="W67" s="16">
        <v>2800</v>
      </c>
      <c r="X67" s="16">
        <v>5000</v>
      </c>
      <c r="Y67" s="16"/>
      <c r="Z67" s="16">
        <f t="shared" si="17"/>
        <v>12900</v>
      </c>
      <c r="AA67" s="17">
        <v>3600</v>
      </c>
      <c r="AB67" s="16">
        <f t="shared" si="8"/>
        <v>13400</v>
      </c>
      <c r="AC67" s="17">
        <v>3480</v>
      </c>
      <c r="AD67" s="17">
        <v>850</v>
      </c>
      <c r="AE67" s="17">
        <f t="shared" si="18"/>
        <v>3780</v>
      </c>
      <c r="AF67" s="16">
        <v>10000</v>
      </c>
      <c r="AG67" s="18">
        <f t="shared" si="10"/>
        <v>15.439219165927241</v>
      </c>
      <c r="AH67" s="19">
        <v>3.85</v>
      </c>
      <c r="AI67" s="19">
        <f t="shared" si="11"/>
        <v>3.7068965517241379</v>
      </c>
      <c r="AJ67" s="17" t="s">
        <v>110</v>
      </c>
      <c r="AK67" s="16">
        <f t="shared" si="12"/>
        <v>3636.363636363636</v>
      </c>
      <c r="AL67" s="29">
        <f t="shared" si="14"/>
        <v>1.51</v>
      </c>
    </row>
    <row r="68" spans="1:38">
      <c r="A68" s="70"/>
      <c r="B68" s="11" t="s">
        <v>142</v>
      </c>
      <c r="C68" s="12">
        <v>1800</v>
      </c>
      <c r="D68" s="12">
        <v>2600</v>
      </c>
      <c r="E68" s="12">
        <v>4000</v>
      </c>
      <c r="F68" s="12">
        <v>4000</v>
      </c>
      <c r="G68" s="12"/>
      <c r="H68" s="12">
        <f t="shared" si="0"/>
        <v>12400</v>
      </c>
      <c r="I68" s="13">
        <v>3500</v>
      </c>
      <c r="J68" s="12">
        <f t="shared" si="1"/>
        <v>12900</v>
      </c>
      <c r="K68" s="13">
        <v>3840</v>
      </c>
      <c r="L68" s="13">
        <v>950</v>
      </c>
      <c r="M68" s="13">
        <f t="shared" si="16"/>
        <v>4840</v>
      </c>
      <c r="N68" s="12">
        <f t="shared" si="3"/>
        <v>12400</v>
      </c>
      <c r="O68" s="14">
        <f t="shared" si="4"/>
        <v>17.212012550425818</v>
      </c>
      <c r="P68" s="13">
        <v>5.71</v>
      </c>
      <c r="Q68" s="15">
        <f t="shared" si="5"/>
        <v>3.2291666666666665</v>
      </c>
      <c r="R68" s="13" t="s">
        <v>110</v>
      </c>
      <c r="S68" s="12">
        <f t="shared" si="6"/>
        <v>760.07005253940463</v>
      </c>
      <c r="T68" s="28">
        <f t="shared" si="13"/>
        <v>2.254</v>
      </c>
      <c r="U68" s="16">
        <v>2000</v>
      </c>
      <c r="V68" s="16">
        <v>3000</v>
      </c>
      <c r="W68" s="16">
        <v>4200</v>
      </c>
      <c r="X68" s="16">
        <v>4200</v>
      </c>
      <c r="Y68" s="16"/>
      <c r="Z68" s="16">
        <f t="shared" si="17"/>
        <v>13400</v>
      </c>
      <c r="AA68" s="17">
        <v>3600</v>
      </c>
      <c r="AB68" s="17">
        <v>15000</v>
      </c>
      <c r="AC68" s="17">
        <v>3490</v>
      </c>
      <c r="AD68" s="17">
        <v>850</v>
      </c>
      <c r="AE68" s="17">
        <v>4900</v>
      </c>
      <c r="AF68" s="16">
        <v>11000</v>
      </c>
      <c r="AG68" s="18">
        <f t="shared" si="10"/>
        <v>15.483584738243124</v>
      </c>
      <c r="AH68" s="19">
        <v>3.89</v>
      </c>
      <c r="AI68" s="19">
        <f t="shared" si="11"/>
        <v>3.8395415472779368</v>
      </c>
      <c r="AJ68" s="17" t="s">
        <v>110</v>
      </c>
      <c r="AK68" s="16">
        <f t="shared" si="12"/>
        <v>3958.8688946015427</v>
      </c>
      <c r="AL68" s="29">
        <f t="shared" si="14"/>
        <v>1.526</v>
      </c>
    </row>
    <row r="69" spans="1:38">
      <c r="A69" s="70"/>
      <c r="B69" s="11" t="s">
        <v>69</v>
      </c>
      <c r="C69" s="12">
        <v>2600</v>
      </c>
      <c r="D69" s="12">
        <v>2600</v>
      </c>
      <c r="E69" s="12">
        <v>2600</v>
      </c>
      <c r="F69" s="12">
        <v>2600</v>
      </c>
      <c r="G69" s="12"/>
      <c r="H69" s="12">
        <f t="shared" si="0"/>
        <v>10400</v>
      </c>
      <c r="I69" s="13">
        <v>3500</v>
      </c>
      <c r="J69" s="12">
        <f t="shared" si="1"/>
        <v>10900</v>
      </c>
      <c r="K69" s="13">
        <v>3450</v>
      </c>
      <c r="L69" s="13">
        <v>950</v>
      </c>
      <c r="M69" s="13">
        <f t="shared" si="16"/>
        <v>4450</v>
      </c>
      <c r="N69" s="12">
        <f t="shared" si="3"/>
        <v>10400</v>
      </c>
      <c r="O69" s="14">
        <f t="shared" si="4"/>
        <v>15.463917525773196</v>
      </c>
      <c r="P69" s="13">
        <v>5.95</v>
      </c>
      <c r="Q69" s="15">
        <f t="shared" si="5"/>
        <v>3.0144927536231885</v>
      </c>
      <c r="R69" s="13" t="s">
        <v>110</v>
      </c>
      <c r="S69" s="12">
        <f t="shared" si="6"/>
        <v>611.76470588235293</v>
      </c>
      <c r="T69" s="28" t="s">
        <v>110</v>
      </c>
      <c r="U69" s="16">
        <v>3000</v>
      </c>
      <c r="V69" s="16">
        <v>3000</v>
      </c>
      <c r="W69" s="16">
        <v>3000</v>
      </c>
      <c r="X69" s="16">
        <v>3000</v>
      </c>
      <c r="Y69" s="16"/>
      <c r="Z69" s="16">
        <f t="shared" si="17"/>
        <v>12000</v>
      </c>
      <c r="AA69" s="17">
        <v>3600</v>
      </c>
      <c r="AB69" s="17">
        <v>15000</v>
      </c>
      <c r="AC69" s="17">
        <v>3500</v>
      </c>
      <c r="AD69" s="17">
        <v>850</v>
      </c>
      <c r="AE69" s="17">
        <v>5000</v>
      </c>
      <c r="AF69" s="16">
        <v>10000</v>
      </c>
      <c r="AG69" s="18">
        <f t="shared" si="10"/>
        <v>15.527950310559007</v>
      </c>
      <c r="AH69" s="19">
        <v>3.89</v>
      </c>
      <c r="AI69" s="19">
        <f t="shared" si="11"/>
        <v>3.4285714285714284</v>
      </c>
      <c r="AJ69" s="17" t="s">
        <v>110</v>
      </c>
      <c r="AK69" s="16">
        <f t="shared" si="12"/>
        <v>3598.9717223650387</v>
      </c>
      <c r="AL69" s="29" t="s">
        <v>110</v>
      </c>
    </row>
    <row r="70" spans="1:38">
      <c r="A70" s="70"/>
      <c r="B70" s="11" t="s">
        <v>70</v>
      </c>
      <c r="C70" s="12">
        <v>2600</v>
      </c>
      <c r="D70" s="12">
        <v>2600</v>
      </c>
      <c r="E70" s="12">
        <v>2600</v>
      </c>
      <c r="F70" s="12">
        <v>3200</v>
      </c>
      <c r="G70" s="12"/>
      <c r="H70" s="12">
        <f t="shared" ref="H70:H106" si="19">C70+D70+E70+F70+G70</f>
        <v>11000</v>
      </c>
      <c r="I70" s="13">
        <v>3500</v>
      </c>
      <c r="J70" s="12">
        <f t="shared" ref="J70:J76" si="20">H70+500</f>
        <v>11500</v>
      </c>
      <c r="K70" s="13">
        <v>3460</v>
      </c>
      <c r="L70" s="13">
        <v>950</v>
      </c>
      <c r="M70" s="13">
        <f t="shared" si="16"/>
        <v>4460</v>
      </c>
      <c r="N70" s="12">
        <f t="shared" ref="N70:N106" si="21">H70</f>
        <v>11000</v>
      </c>
      <c r="O70" s="14">
        <f t="shared" ref="O70:O82" si="22">K70/230/0.97</f>
        <v>15.508740475123263</v>
      </c>
      <c r="P70" s="13">
        <v>5.95</v>
      </c>
      <c r="Q70" s="15">
        <f t="shared" ref="Q70:Q106" si="23">H70/K70</f>
        <v>3.1791907514450868</v>
      </c>
      <c r="R70" s="13" t="s">
        <v>110</v>
      </c>
      <c r="S70" s="12">
        <f t="shared" ref="S70:S106" si="24">H70*350/P70/1000</f>
        <v>647.05882352941171</v>
      </c>
      <c r="T70" s="28" t="s">
        <v>110</v>
      </c>
      <c r="U70" s="16">
        <v>3000</v>
      </c>
      <c r="V70" s="16">
        <v>3000</v>
      </c>
      <c r="W70" s="16">
        <v>3000</v>
      </c>
      <c r="X70" s="16">
        <v>3700</v>
      </c>
      <c r="Y70" s="16"/>
      <c r="Z70" s="16">
        <f t="shared" si="17"/>
        <v>12700</v>
      </c>
      <c r="AA70" s="17">
        <v>3600</v>
      </c>
      <c r="AB70" s="17">
        <v>15000</v>
      </c>
      <c r="AC70" s="17">
        <v>3510</v>
      </c>
      <c r="AD70" s="17">
        <v>850</v>
      </c>
      <c r="AE70" s="17">
        <v>4800</v>
      </c>
      <c r="AF70" s="16">
        <v>10000</v>
      </c>
      <c r="AG70" s="18">
        <f t="shared" ref="AG70:AG82" si="25">AC70/230/0.98</f>
        <v>15.572315882874889</v>
      </c>
      <c r="AH70" s="19">
        <v>3.89</v>
      </c>
      <c r="AI70" s="19">
        <f t="shared" ref="AI70:AI106" si="26">Z70/AC70</f>
        <v>3.6182336182336181</v>
      </c>
      <c r="AJ70" s="17" t="s">
        <v>110</v>
      </c>
      <c r="AK70" s="16">
        <f t="shared" si="12"/>
        <v>3598.9717223650387</v>
      </c>
      <c r="AL70" s="29" t="s">
        <v>110</v>
      </c>
    </row>
    <row r="71" spans="1:38">
      <c r="A71" s="70"/>
      <c r="B71" s="11" t="s">
        <v>71</v>
      </c>
      <c r="C71" s="12">
        <v>2400</v>
      </c>
      <c r="D71" s="12">
        <v>2400</v>
      </c>
      <c r="E71" s="12">
        <v>2400</v>
      </c>
      <c r="F71" s="12">
        <v>4800</v>
      </c>
      <c r="G71" s="12"/>
      <c r="H71" s="12">
        <f t="shared" si="19"/>
        <v>12000</v>
      </c>
      <c r="I71" s="13">
        <v>3500</v>
      </c>
      <c r="J71" s="12">
        <f t="shared" si="20"/>
        <v>12500</v>
      </c>
      <c r="K71" s="13">
        <v>3570</v>
      </c>
      <c r="L71" s="13">
        <v>950</v>
      </c>
      <c r="M71" s="13">
        <f t="shared" si="16"/>
        <v>4570</v>
      </c>
      <c r="N71" s="12">
        <f t="shared" si="21"/>
        <v>12000</v>
      </c>
      <c r="O71" s="14">
        <f t="shared" si="22"/>
        <v>16.001792917974004</v>
      </c>
      <c r="P71" s="13">
        <v>5.95</v>
      </c>
      <c r="Q71" s="15">
        <f t="shared" si="23"/>
        <v>3.3613445378151261</v>
      </c>
      <c r="R71" s="13" t="s">
        <v>110</v>
      </c>
      <c r="S71" s="12">
        <f t="shared" si="24"/>
        <v>705.88235294117646</v>
      </c>
      <c r="T71" s="28">
        <f t="shared" ref="T71:T106" si="27">P71/2.5-0.03</f>
        <v>2.35</v>
      </c>
      <c r="U71" s="16">
        <v>2600</v>
      </c>
      <c r="V71" s="16">
        <v>2600</v>
      </c>
      <c r="W71" s="16">
        <v>2600</v>
      </c>
      <c r="X71" s="16">
        <v>5000</v>
      </c>
      <c r="Y71" s="16"/>
      <c r="Z71" s="16">
        <f t="shared" si="17"/>
        <v>12800</v>
      </c>
      <c r="AA71" s="17">
        <v>3600</v>
      </c>
      <c r="AB71" s="17">
        <v>15000</v>
      </c>
      <c r="AC71" s="17">
        <v>3520</v>
      </c>
      <c r="AD71" s="17">
        <v>850</v>
      </c>
      <c r="AE71" s="17">
        <v>5000</v>
      </c>
      <c r="AF71" s="16">
        <v>10000</v>
      </c>
      <c r="AG71" s="18">
        <f t="shared" si="25"/>
        <v>15.616681455190772</v>
      </c>
      <c r="AH71" s="19">
        <v>3.89</v>
      </c>
      <c r="AI71" s="19">
        <f t="shared" si="26"/>
        <v>3.6363636363636362</v>
      </c>
      <c r="AJ71" s="17" t="s">
        <v>110</v>
      </c>
      <c r="AK71" s="16">
        <f t="shared" ref="AK71:AK106" si="28">AF71*1400/AH71/1000</f>
        <v>3598.9717223650387</v>
      </c>
      <c r="AL71" s="29">
        <f t="shared" ref="AL71:AL106" si="29">AH71/2.5-0.03</f>
        <v>1.526</v>
      </c>
    </row>
    <row r="72" spans="1:38">
      <c r="A72" s="70"/>
      <c r="B72" s="11" t="s">
        <v>86</v>
      </c>
      <c r="C72" s="12">
        <v>2300</v>
      </c>
      <c r="D72" s="12">
        <v>2300</v>
      </c>
      <c r="E72" s="12">
        <v>2300</v>
      </c>
      <c r="F72" s="12">
        <v>5300</v>
      </c>
      <c r="G72" s="12"/>
      <c r="H72" s="12">
        <f t="shared" si="19"/>
        <v>12200</v>
      </c>
      <c r="I72" s="13">
        <v>3500</v>
      </c>
      <c r="J72" s="12">
        <f t="shared" si="20"/>
        <v>12700</v>
      </c>
      <c r="K72" s="13">
        <v>3880</v>
      </c>
      <c r="L72" s="13">
        <v>950</v>
      </c>
      <c r="M72" s="13">
        <f t="shared" si="16"/>
        <v>4880</v>
      </c>
      <c r="N72" s="12">
        <f t="shared" si="21"/>
        <v>12200</v>
      </c>
      <c r="O72" s="14">
        <f t="shared" si="22"/>
        <v>17.391304347826086</v>
      </c>
      <c r="P72" s="13">
        <v>5.95</v>
      </c>
      <c r="Q72" s="15">
        <f t="shared" si="23"/>
        <v>3.1443298969072164</v>
      </c>
      <c r="R72" s="13" t="s">
        <v>110</v>
      </c>
      <c r="S72" s="12">
        <f t="shared" si="24"/>
        <v>717.64705882352939</v>
      </c>
      <c r="T72" s="28">
        <f t="shared" si="27"/>
        <v>2.35</v>
      </c>
      <c r="U72" s="16">
        <v>2500</v>
      </c>
      <c r="V72" s="16">
        <v>2500</v>
      </c>
      <c r="W72" s="16">
        <v>2500</v>
      </c>
      <c r="X72" s="16">
        <v>5800</v>
      </c>
      <c r="Y72" s="16"/>
      <c r="Z72" s="16">
        <f t="shared" si="17"/>
        <v>13300</v>
      </c>
      <c r="AA72" s="17">
        <v>3600</v>
      </c>
      <c r="AB72" s="17">
        <v>15000</v>
      </c>
      <c r="AC72" s="17">
        <v>3530</v>
      </c>
      <c r="AD72" s="17">
        <v>850</v>
      </c>
      <c r="AE72" s="17">
        <v>5000</v>
      </c>
      <c r="AF72" s="16">
        <v>11000</v>
      </c>
      <c r="AG72" s="18">
        <f t="shared" si="25"/>
        <v>15.661047027506655</v>
      </c>
      <c r="AH72" s="19">
        <v>3.89</v>
      </c>
      <c r="AI72" s="19">
        <f t="shared" si="26"/>
        <v>3.7677053824362607</v>
      </c>
      <c r="AJ72" s="17" t="s">
        <v>110</v>
      </c>
      <c r="AK72" s="16">
        <f t="shared" si="28"/>
        <v>3958.8688946015427</v>
      </c>
      <c r="AL72" s="29">
        <f t="shared" si="29"/>
        <v>1.526</v>
      </c>
    </row>
    <row r="73" spans="1:38">
      <c r="A73" s="70"/>
      <c r="B73" s="11" t="s">
        <v>143</v>
      </c>
      <c r="C73" s="12">
        <v>2300</v>
      </c>
      <c r="D73" s="12">
        <v>2300</v>
      </c>
      <c r="E73" s="12">
        <v>2300</v>
      </c>
      <c r="F73" s="12">
        <v>5600</v>
      </c>
      <c r="G73" s="12"/>
      <c r="H73" s="12">
        <f t="shared" si="19"/>
        <v>12500</v>
      </c>
      <c r="I73" s="13">
        <v>3500</v>
      </c>
      <c r="J73" s="12">
        <f t="shared" si="20"/>
        <v>13000</v>
      </c>
      <c r="K73" s="13">
        <v>3950</v>
      </c>
      <c r="L73" s="13">
        <v>950</v>
      </c>
      <c r="M73" s="13">
        <f t="shared" si="16"/>
        <v>4950</v>
      </c>
      <c r="N73" s="12">
        <f t="shared" si="21"/>
        <v>12500</v>
      </c>
      <c r="O73" s="14">
        <f t="shared" si="22"/>
        <v>17.705064993276558</v>
      </c>
      <c r="P73" s="13">
        <v>5.95</v>
      </c>
      <c r="Q73" s="15">
        <f t="shared" si="23"/>
        <v>3.1645569620253164</v>
      </c>
      <c r="R73" s="13" t="s">
        <v>110</v>
      </c>
      <c r="S73" s="12">
        <f t="shared" si="24"/>
        <v>735.29411764705878</v>
      </c>
      <c r="T73" s="28">
        <f t="shared" si="27"/>
        <v>2.35</v>
      </c>
      <c r="U73" s="16">
        <v>2500</v>
      </c>
      <c r="V73" s="16">
        <v>2500</v>
      </c>
      <c r="W73" s="16">
        <v>2500</v>
      </c>
      <c r="X73" s="16">
        <v>6800</v>
      </c>
      <c r="Y73" s="16"/>
      <c r="Z73" s="16">
        <f t="shared" si="17"/>
        <v>14300</v>
      </c>
      <c r="AA73" s="17">
        <v>3600</v>
      </c>
      <c r="AB73" s="17">
        <v>15000</v>
      </c>
      <c r="AC73" s="17">
        <v>3700</v>
      </c>
      <c r="AD73" s="17">
        <v>850</v>
      </c>
      <c r="AE73" s="17">
        <v>5650</v>
      </c>
      <c r="AF73" s="16">
        <v>11000</v>
      </c>
      <c r="AG73" s="18">
        <f t="shared" si="25"/>
        <v>16.415261756876664</v>
      </c>
      <c r="AH73" s="19">
        <v>3.89</v>
      </c>
      <c r="AI73" s="19">
        <f t="shared" si="26"/>
        <v>3.8648648648648649</v>
      </c>
      <c r="AJ73" s="17" t="s">
        <v>110</v>
      </c>
      <c r="AK73" s="16">
        <f t="shared" si="28"/>
        <v>3958.8688946015427</v>
      </c>
      <c r="AL73" s="29">
        <f t="shared" si="29"/>
        <v>1.526</v>
      </c>
    </row>
    <row r="74" spans="1:38">
      <c r="A74" s="70"/>
      <c r="B74" s="11" t="s">
        <v>46</v>
      </c>
      <c r="C74" s="12">
        <v>2600</v>
      </c>
      <c r="D74" s="12">
        <v>2600</v>
      </c>
      <c r="E74" s="12">
        <v>3200</v>
      </c>
      <c r="F74" s="12">
        <v>3200</v>
      </c>
      <c r="G74" s="12"/>
      <c r="H74" s="12">
        <f t="shared" si="19"/>
        <v>11600</v>
      </c>
      <c r="I74" s="13">
        <v>3500</v>
      </c>
      <c r="J74" s="12">
        <f t="shared" si="20"/>
        <v>12100</v>
      </c>
      <c r="K74" s="13">
        <v>3490</v>
      </c>
      <c r="L74" s="13">
        <v>950</v>
      </c>
      <c r="M74" s="13">
        <f t="shared" si="16"/>
        <v>4490</v>
      </c>
      <c r="N74" s="12">
        <f t="shared" si="21"/>
        <v>11600</v>
      </c>
      <c r="O74" s="14">
        <f t="shared" si="22"/>
        <v>15.643209323173465</v>
      </c>
      <c r="P74" s="13">
        <v>5.95</v>
      </c>
      <c r="Q74" s="15">
        <f t="shared" si="23"/>
        <v>3.3237822349570201</v>
      </c>
      <c r="R74" s="13" t="s">
        <v>110</v>
      </c>
      <c r="S74" s="12">
        <f t="shared" si="24"/>
        <v>682.35294117647061</v>
      </c>
      <c r="T74" s="28" t="s">
        <v>110</v>
      </c>
      <c r="U74" s="16">
        <v>3000</v>
      </c>
      <c r="V74" s="16">
        <v>3000</v>
      </c>
      <c r="W74" s="16">
        <v>3700</v>
      </c>
      <c r="X74" s="16">
        <v>3700</v>
      </c>
      <c r="Y74" s="16"/>
      <c r="Z74" s="16">
        <f t="shared" si="17"/>
        <v>13400</v>
      </c>
      <c r="AA74" s="17">
        <v>3600</v>
      </c>
      <c r="AB74" s="17">
        <v>15000</v>
      </c>
      <c r="AC74" s="17">
        <v>3540</v>
      </c>
      <c r="AD74" s="17">
        <v>850</v>
      </c>
      <c r="AE74" s="17">
        <v>5000</v>
      </c>
      <c r="AF74" s="16">
        <v>11000</v>
      </c>
      <c r="AG74" s="18">
        <f t="shared" si="25"/>
        <v>15.705412599822539</v>
      </c>
      <c r="AH74" s="19">
        <v>3.89</v>
      </c>
      <c r="AI74" s="19">
        <f t="shared" si="26"/>
        <v>3.7853107344632768</v>
      </c>
      <c r="AJ74" s="17" t="s">
        <v>110</v>
      </c>
      <c r="AK74" s="16">
        <f t="shared" si="28"/>
        <v>3958.8688946015427</v>
      </c>
      <c r="AL74" s="29" t="s">
        <v>110</v>
      </c>
    </row>
    <row r="75" spans="1:38">
      <c r="A75" s="70"/>
      <c r="B75" s="11" t="s">
        <v>87</v>
      </c>
      <c r="C75" s="12">
        <v>2300</v>
      </c>
      <c r="D75" s="12">
        <v>2300</v>
      </c>
      <c r="E75" s="12">
        <v>3000</v>
      </c>
      <c r="F75" s="12">
        <v>4600</v>
      </c>
      <c r="G75" s="12"/>
      <c r="H75" s="12">
        <f t="shared" si="19"/>
        <v>12200</v>
      </c>
      <c r="I75" s="13">
        <v>3500</v>
      </c>
      <c r="J75" s="12">
        <f t="shared" si="20"/>
        <v>12700</v>
      </c>
      <c r="K75" s="13">
        <v>3800</v>
      </c>
      <c r="L75" s="13">
        <v>950</v>
      </c>
      <c r="M75" s="13">
        <f t="shared" si="16"/>
        <v>4800</v>
      </c>
      <c r="N75" s="12">
        <f t="shared" si="21"/>
        <v>12200</v>
      </c>
      <c r="O75" s="14">
        <f t="shared" si="22"/>
        <v>17.032720753025547</v>
      </c>
      <c r="P75" s="13">
        <v>5.95</v>
      </c>
      <c r="Q75" s="15">
        <f t="shared" si="23"/>
        <v>3.2105263157894739</v>
      </c>
      <c r="R75" s="13" t="s">
        <v>110</v>
      </c>
      <c r="S75" s="12">
        <f t="shared" si="24"/>
        <v>717.64705882352939</v>
      </c>
      <c r="T75" s="28">
        <f t="shared" si="27"/>
        <v>2.35</v>
      </c>
      <c r="U75" s="16">
        <v>2400</v>
      </c>
      <c r="V75" s="16">
        <v>2400</v>
      </c>
      <c r="W75" s="16">
        <v>3200</v>
      </c>
      <c r="X75" s="16">
        <v>5000</v>
      </c>
      <c r="Y75" s="16"/>
      <c r="Z75" s="16">
        <f t="shared" si="17"/>
        <v>13000</v>
      </c>
      <c r="AA75" s="17">
        <v>3600</v>
      </c>
      <c r="AB75" s="17">
        <v>15000</v>
      </c>
      <c r="AC75" s="17">
        <v>3550</v>
      </c>
      <c r="AD75" s="17">
        <v>850</v>
      </c>
      <c r="AE75" s="17">
        <v>5000</v>
      </c>
      <c r="AF75" s="16">
        <v>11000</v>
      </c>
      <c r="AG75" s="18">
        <f t="shared" si="25"/>
        <v>15.749778172138422</v>
      </c>
      <c r="AH75" s="19">
        <v>3.89</v>
      </c>
      <c r="AI75" s="19">
        <f t="shared" si="26"/>
        <v>3.6619718309859155</v>
      </c>
      <c r="AJ75" s="17" t="s">
        <v>110</v>
      </c>
      <c r="AK75" s="16">
        <f t="shared" si="28"/>
        <v>3958.8688946015427</v>
      </c>
      <c r="AL75" s="29">
        <f t="shared" si="29"/>
        <v>1.526</v>
      </c>
    </row>
    <row r="76" spans="1:38">
      <c r="A76" s="70"/>
      <c r="B76" s="11" t="s">
        <v>88</v>
      </c>
      <c r="C76" s="12">
        <v>2200</v>
      </c>
      <c r="D76" s="12">
        <v>2200</v>
      </c>
      <c r="E76" s="12">
        <v>2800</v>
      </c>
      <c r="F76" s="12">
        <v>5200</v>
      </c>
      <c r="G76" s="12"/>
      <c r="H76" s="12">
        <f t="shared" si="19"/>
        <v>12400</v>
      </c>
      <c r="I76" s="13">
        <v>3500</v>
      </c>
      <c r="J76" s="12">
        <f t="shared" si="20"/>
        <v>12900</v>
      </c>
      <c r="K76" s="13">
        <v>3810</v>
      </c>
      <c r="L76" s="13">
        <v>950</v>
      </c>
      <c r="M76" s="13">
        <f t="shared" si="16"/>
        <v>4810</v>
      </c>
      <c r="N76" s="12">
        <f t="shared" si="21"/>
        <v>12400</v>
      </c>
      <c r="O76" s="14">
        <f t="shared" si="22"/>
        <v>17.077543702375618</v>
      </c>
      <c r="P76" s="13">
        <v>5.95</v>
      </c>
      <c r="Q76" s="15">
        <f t="shared" si="23"/>
        <v>3.2545931758530182</v>
      </c>
      <c r="R76" s="13" t="s">
        <v>110</v>
      </c>
      <c r="S76" s="12">
        <f t="shared" si="24"/>
        <v>729.41176470588232</v>
      </c>
      <c r="T76" s="28">
        <f t="shared" si="27"/>
        <v>2.35</v>
      </c>
      <c r="U76" s="16">
        <v>2500</v>
      </c>
      <c r="V76" s="16">
        <v>2500</v>
      </c>
      <c r="W76" s="16">
        <v>2800</v>
      </c>
      <c r="X76" s="16">
        <v>5600</v>
      </c>
      <c r="Y76" s="16"/>
      <c r="Z76" s="16">
        <f t="shared" si="17"/>
        <v>13400</v>
      </c>
      <c r="AA76" s="17">
        <v>3600</v>
      </c>
      <c r="AB76" s="17">
        <v>15000</v>
      </c>
      <c r="AC76" s="17">
        <v>3560</v>
      </c>
      <c r="AD76" s="17">
        <v>850</v>
      </c>
      <c r="AE76" s="17">
        <v>5000</v>
      </c>
      <c r="AF76" s="16">
        <v>11000</v>
      </c>
      <c r="AG76" s="18">
        <f t="shared" si="25"/>
        <v>15.794143744454303</v>
      </c>
      <c r="AH76" s="19">
        <v>3.89</v>
      </c>
      <c r="AI76" s="19">
        <f t="shared" si="26"/>
        <v>3.7640449438202248</v>
      </c>
      <c r="AJ76" s="17" t="s">
        <v>110</v>
      </c>
      <c r="AK76" s="16">
        <f t="shared" si="28"/>
        <v>3958.8688946015427</v>
      </c>
      <c r="AL76" s="29">
        <f t="shared" si="29"/>
        <v>1.526</v>
      </c>
    </row>
    <row r="77" spans="1:38">
      <c r="A77" s="70"/>
      <c r="B77" s="11" t="s">
        <v>89</v>
      </c>
      <c r="C77" s="12">
        <v>2300</v>
      </c>
      <c r="D77" s="12">
        <v>2300</v>
      </c>
      <c r="E77" s="12">
        <v>3800</v>
      </c>
      <c r="F77" s="12">
        <v>3800</v>
      </c>
      <c r="G77" s="12"/>
      <c r="H77" s="12">
        <f t="shared" si="19"/>
        <v>12200</v>
      </c>
      <c r="I77" s="13">
        <v>3500</v>
      </c>
      <c r="J77" s="13">
        <v>13500</v>
      </c>
      <c r="K77" s="13">
        <v>3720</v>
      </c>
      <c r="L77" s="13">
        <v>950</v>
      </c>
      <c r="M77" s="13">
        <f t="shared" si="16"/>
        <v>4720</v>
      </c>
      <c r="N77" s="12">
        <f t="shared" si="21"/>
        <v>12200</v>
      </c>
      <c r="O77" s="14">
        <f t="shared" si="22"/>
        <v>16.674137158225012</v>
      </c>
      <c r="P77" s="13">
        <v>5.95</v>
      </c>
      <c r="Q77" s="15">
        <f t="shared" si="23"/>
        <v>3.2795698924731185</v>
      </c>
      <c r="R77" s="13" t="s">
        <v>110</v>
      </c>
      <c r="S77" s="12">
        <f t="shared" si="24"/>
        <v>717.64705882352939</v>
      </c>
      <c r="T77" s="28">
        <f t="shared" si="27"/>
        <v>2.35</v>
      </c>
      <c r="U77" s="16">
        <v>2200</v>
      </c>
      <c r="V77" s="16">
        <v>2200</v>
      </c>
      <c r="W77" s="16">
        <v>4500</v>
      </c>
      <c r="X77" s="16">
        <v>4500</v>
      </c>
      <c r="Y77" s="16"/>
      <c r="Z77" s="16">
        <f t="shared" si="17"/>
        <v>13400</v>
      </c>
      <c r="AA77" s="17">
        <v>3600</v>
      </c>
      <c r="AB77" s="17">
        <v>15000</v>
      </c>
      <c r="AC77" s="17">
        <v>3570</v>
      </c>
      <c r="AD77" s="17">
        <v>850</v>
      </c>
      <c r="AE77" s="17">
        <v>5000</v>
      </c>
      <c r="AF77" s="16">
        <v>11000</v>
      </c>
      <c r="AG77" s="18">
        <f t="shared" si="25"/>
        <v>15.838509316770187</v>
      </c>
      <c r="AH77" s="19">
        <v>3.89</v>
      </c>
      <c r="AI77" s="19">
        <f t="shared" si="26"/>
        <v>3.7535014005602241</v>
      </c>
      <c r="AJ77" s="17" t="s">
        <v>110</v>
      </c>
      <c r="AK77" s="16">
        <f t="shared" si="28"/>
        <v>3958.8688946015427</v>
      </c>
      <c r="AL77" s="29">
        <f t="shared" si="29"/>
        <v>1.526</v>
      </c>
    </row>
    <row r="78" spans="1:38">
      <c r="A78" s="70"/>
      <c r="B78" s="11" t="s">
        <v>72</v>
      </c>
      <c r="C78" s="12">
        <v>2600</v>
      </c>
      <c r="D78" s="12">
        <v>3200</v>
      </c>
      <c r="E78" s="12">
        <v>3200</v>
      </c>
      <c r="F78" s="12">
        <v>3200</v>
      </c>
      <c r="G78" s="12"/>
      <c r="H78" s="12">
        <f t="shared" si="19"/>
        <v>12200</v>
      </c>
      <c r="I78" s="13">
        <v>3500</v>
      </c>
      <c r="J78" s="13">
        <v>13500</v>
      </c>
      <c r="K78" s="13">
        <v>3730</v>
      </c>
      <c r="L78" s="13">
        <v>950</v>
      </c>
      <c r="M78" s="13">
        <f t="shared" si="16"/>
        <v>4730</v>
      </c>
      <c r="N78" s="12">
        <f t="shared" si="21"/>
        <v>12200</v>
      </c>
      <c r="O78" s="14">
        <f t="shared" si="22"/>
        <v>16.718960107575079</v>
      </c>
      <c r="P78" s="13">
        <v>5.95</v>
      </c>
      <c r="Q78" s="15">
        <f t="shared" si="23"/>
        <v>3.2707774798927614</v>
      </c>
      <c r="R78" s="13" t="s">
        <v>110</v>
      </c>
      <c r="S78" s="12">
        <f t="shared" si="24"/>
        <v>717.64705882352939</v>
      </c>
      <c r="T78" s="28">
        <f t="shared" si="27"/>
        <v>2.35</v>
      </c>
      <c r="U78" s="16">
        <v>3000</v>
      </c>
      <c r="V78" s="16">
        <v>3200</v>
      </c>
      <c r="W78" s="16">
        <v>3200</v>
      </c>
      <c r="X78" s="16">
        <v>3200</v>
      </c>
      <c r="Y78" s="16"/>
      <c r="Z78" s="16">
        <f t="shared" si="17"/>
        <v>12600</v>
      </c>
      <c r="AA78" s="17">
        <v>3600</v>
      </c>
      <c r="AB78" s="17">
        <v>15000</v>
      </c>
      <c r="AC78" s="17">
        <v>3580</v>
      </c>
      <c r="AD78" s="17">
        <v>850</v>
      </c>
      <c r="AE78" s="17">
        <v>5000</v>
      </c>
      <c r="AF78" s="16">
        <v>10000</v>
      </c>
      <c r="AG78" s="18">
        <f t="shared" si="25"/>
        <v>15.88287488908607</v>
      </c>
      <c r="AH78" s="19">
        <v>3.85</v>
      </c>
      <c r="AI78" s="19">
        <f t="shared" si="26"/>
        <v>3.5195530726256985</v>
      </c>
      <c r="AJ78" s="17" t="s">
        <v>110</v>
      </c>
      <c r="AK78" s="16">
        <f t="shared" si="28"/>
        <v>3636.363636363636</v>
      </c>
      <c r="AL78" s="29">
        <f t="shared" si="29"/>
        <v>1.51</v>
      </c>
    </row>
    <row r="79" spans="1:38">
      <c r="A79" s="70"/>
      <c r="B79" s="11" t="s">
        <v>90</v>
      </c>
      <c r="C79" s="12">
        <v>2500</v>
      </c>
      <c r="D79" s="12">
        <v>2800</v>
      </c>
      <c r="E79" s="12">
        <v>2800</v>
      </c>
      <c r="F79" s="12">
        <v>4000</v>
      </c>
      <c r="G79" s="12"/>
      <c r="H79" s="12">
        <f t="shared" si="19"/>
        <v>12100</v>
      </c>
      <c r="I79" s="13">
        <v>3500</v>
      </c>
      <c r="J79" s="13">
        <v>13500</v>
      </c>
      <c r="K79" s="13">
        <v>3740</v>
      </c>
      <c r="L79" s="13">
        <v>950</v>
      </c>
      <c r="M79" s="13">
        <f t="shared" si="16"/>
        <v>4740</v>
      </c>
      <c r="N79" s="12">
        <f t="shared" si="21"/>
        <v>12100</v>
      </c>
      <c r="O79" s="14">
        <f t="shared" si="22"/>
        <v>16.763783056925146</v>
      </c>
      <c r="P79" s="13">
        <v>5.95</v>
      </c>
      <c r="Q79" s="15">
        <f t="shared" si="23"/>
        <v>3.2352941176470589</v>
      </c>
      <c r="R79" s="13" t="s">
        <v>110</v>
      </c>
      <c r="S79" s="12">
        <f t="shared" si="24"/>
        <v>711.76470588235293</v>
      </c>
      <c r="T79" s="28">
        <f t="shared" si="27"/>
        <v>2.35</v>
      </c>
      <c r="U79" s="16">
        <v>2500</v>
      </c>
      <c r="V79" s="16">
        <v>3200</v>
      </c>
      <c r="W79" s="16">
        <v>3200</v>
      </c>
      <c r="X79" s="16">
        <v>4500</v>
      </c>
      <c r="Y79" s="16"/>
      <c r="Z79" s="16">
        <f t="shared" si="17"/>
        <v>13400</v>
      </c>
      <c r="AA79" s="17">
        <v>3600</v>
      </c>
      <c r="AB79" s="17">
        <v>15000</v>
      </c>
      <c r="AC79" s="17">
        <v>3590</v>
      </c>
      <c r="AD79" s="17">
        <v>850</v>
      </c>
      <c r="AE79" s="17">
        <v>5000</v>
      </c>
      <c r="AF79" s="16">
        <v>11000</v>
      </c>
      <c r="AG79" s="18">
        <f t="shared" si="25"/>
        <v>15.927240461401951</v>
      </c>
      <c r="AH79" s="19">
        <v>3.89</v>
      </c>
      <c r="AI79" s="19">
        <f t="shared" si="26"/>
        <v>3.7325905292479109</v>
      </c>
      <c r="AJ79" s="17" t="s">
        <v>110</v>
      </c>
      <c r="AK79" s="16">
        <f t="shared" si="28"/>
        <v>3958.8688946015427</v>
      </c>
      <c r="AL79" s="29">
        <f t="shared" si="29"/>
        <v>1.526</v>
      </c>
    </row>
    <row r="80" spans="1:38">
      <c r="A80" s="70"/>
      <c r="B80" s="11" t="s">
        <v>144</v>
      </c>
      <c r="C80" s="12">
        <v>1800</v>
      </c>
      <c r="D80" s="12">
        <v>2500</v>
      </c>
      <c r="E80" s="12">
        <v>4000</v>
      </c>
      <c r="F80" s="12">
        <v>4000</v>
      </c>
      <c r="G80" s="12"/>
      <c r="H80" s="12">
        <f t="shared" si="19"/>
        <v>12300</v>
      </c>
      <c r="I80" s="13">
        <v>3500</v>
      </c>
      <c r="J80" s="13">
        <v>13500</v>
      </c>
      <c r="K80" s="13">
        <v>3650</v>
      </c>
      <c r="L80" s="13">
        <v>950</v>
      </c>
      <c r="M80" s="13">
        <f t="shared" si="16"/>
        <v>4650</v>
      </c>
      <c r="N80" s="12">
        <f t="shared" si="21"/>
        <v>12300</v>
      </c>
      <c r="O80" s="14">
        <f t="shared" si="22"/>
        <v>16.36037651277454</v>
      </c>
      <c r="P80" s="13">
        <v>5.95</v>
      </c>
      <c r="Q80" s="21">
        <f t="shared" si="23"/>
        <v>3.3698630136986303</v>
      </c>
      <c r="R80" s="13" t="s">
        <v>110</v>
      </c>
      <c r="S80" s="12">
        <f t="shared" si="24"/>
        <v>723.52941176470586</v>
      </c>
      <c r="T80" s="28">
        <f t="shared" si="27"/>
        <v>2.35</v>
      </c>
      <c r="U80" s="16">
        <v>2200</v>
      </c>
      <c r="V80" s="16">
        <v>2800</v>
      </c>
      <c r="W80" s="16">
        <v>4100</v>
      </c>
      <c r="X80" s="16">
        <v>4100</v>
      </c>
      <c r="Y80" s="16"/>
      <c r="Z80" s="16">
        <f t="shared" si="17"/>
        <v>13200</v>
      </c>
      <c r="AA80" s="17">
        <v>3600</v>
      </c>
      <c r="AB80" s="17">
        <v>15000</v>
      </c>
      <c r="AC80" s="17">
        <v>3600</v>
      </c>
      <c r="AD80" s="17">
        <v>850</v>
      </c>
      <c r="AE80" s="17">
        <v>5000</v>
      </c>
      <c r="AF80" s="16">
        <v>11000</v>
      </c>
      <c r="AG80" s="18">
        <f t="shared" si="25"/>
        <v>15.971606033717835</v>
      </c>
      <c r="AH80" s="19">
        <v>3.89</v>
      </c>
      <c r="AI80" s="19">
        <f t="shared" si="26"/>
        <v>3.6666666666666665</v>
      </c>
      <c r="AJ80" s="17" t="s">
        <v>110</v>
      </c>
      <c r="AK80" s="16">
        <f t="shared" si="28"/>
        <v>3958.8688946015427</v>
      </c>
      <c r="AL80" s="29">
        <f t="shared" si="29"/>
        <v>1.526</v>
      </c>
    </row>
    <row r="81" spans="1:38">
      <c r="A81" s="70"/>
      <c r="B81" s="11" t="s">
        <v>91</v>
      </c>
      <c r="C81" s="12">
        <v>2500</v>
      </c>
      <c r="D81" s="12">
        <v>2500</v>
      </c>
      <c r="E81" s="12">
        <v>2500</v>
      </c>
      <c r="F81" s="12">
        <v>2500</v>
      </c>
      <c r="G81" s="12"/>
      <c r="H81" s="12">
        <f t="shared" si="19"/>
        <v>10000</v>
      </c>
      <c r="I81" s="13">
        <v>3500</v>
      </c>
      <c r="J81" s="13">
        <v>13500</v>
      </c>
      <c r="K81" s="13">
        <v>3560</v>
      </c>
      <c r="L81" s="13">
        <v>950</v>
      </c>
      <c r="M81" s="13">
        <f t="shared" si="16"/>
        <v>4560</v>
      </c>
      <c r="N81" s="12">
        <f t="shared" si="21"/>
        <v>10000</v>
      </c>
      <c r="O81" s="14">
        <f t="shared" si="22"/>
        <v>15.956969968623936</v>
      </c>
      <c r="P81" s="13">
        <v>5.95</v>
      </c>
      <c r="Q81" s="21">
        <f t="shared" si="23"/>
        <v>2.808988764044944</v>
      </c>
      <c r="R81" s="13" t="s">
        <v>110</v>
      </c>
      <c r="S81" s="12">
        <f t="shared" si="24"/>
        <v>588.23529411764696</v>
      </c>
      <c r="T81" s="28" t="s">
        <v>110</v>
      </c>
      <c r="U81" s="16">
        <v>3200</v>
      </c>
      <c r="V81" s="16">
        <v>3200</v>
      </c>
      <c r="W81" s="16">
        <v>3200</v>
      </c>
      <c r="X81" s="16">
        <v>3200</v>
      </c>
      <c r="Y81" s="16"/>
      <c r="Z81" s="16">
        <f t="shared" si="17"/>
        <v>12800</v>
      </c>
      <c r="AA81" s="17">
        <v>3600</v>
      </c>
      <c r="AB81" s="17">
        <v>15000</v>
      </c>
      <c r="AC81" s="17">
        <v>3610</v>
      </c>
      <c r="AD81" s="17">
        <v>850</v>
      </c>
      <c r="AE81" s="17">
        <v>5000</v>
      </c>
      <c r="AF81" s="16">
        <v>10000</v>
      </c>
      <c r="AG81" s="18">
        <f t="shared" si="25"/>
        <v>16.015971606033716</v>
      </c>
      <c r="AH81" s="19">
        <v>3.85</v>
      </c>
      <c r="AI81" s="19">
        <f t="shared" si="26"/>
        <v>3.5457063711911356</v>
      </c>
      <c r="AJ81" s="17" t="s">
        <v>110</v>
      </c>
      <c r="AK81" s="16">
        <f t="shared" si="28"/>
        <v>3636.363636363636</v>
      </c>
      <c r="AL81" s="29" t="s">
        <v>110</v>
      </c>
    </row>
    <row r="82" spans="1:38">
      <c r="A82" s="70"/>
      <c r="B82" s="11" t="s">
        <v>92</v>
      </c>
      <c r="C82" s="12">
        <v>2800</v>
      </c>
      <c r="D82" s="12">
        <v>2800</v>
      </c>
      <c r="E82" s="12">
        <v>2800</v>
      </c>
      <c r="F82" s="12">
        <v>4100</v>
      </c>
      <c r="G82" s="12"/>
      <c r="H82" s="12">
        <f t="shared" si="19"/>
        <v>12500</v>
      </c>
      <c r="I82" s="13">
        <v>3500</v>
      </c>
      <c r="J82" s="13">
        <v>13500</v>
      </c>
      <c r="K82" s="13">
        <v>3670</v>
      </c>
      <c r="L82" s="13">
        <v>950</v>
      </c>
      <c r="M82" s="13">
        <f t="shared" si="16"/>
        <v>4670</v>
      </c>
      <c r="N82" s="12">
        <f t="shared" si="21"/>
        <v>12500</v>
      </c>
      <c r="O82" s="14">
        <f t="shared" si="22"/>
        <v>16.450022411474677</v>
      </c>
      <c r="P82" s="13">
        <v>5.97</v>
      </c>
      <c r="Q82" s="21">
        <f t="shared" si="23"/>
        <v>3.4059945504087192</v>
      </c>
      <c r="R82" s="13" t="s">
        <v>110</v>
      </c>
      <c r="S82" s="12">
        <f t="shared" si="24"/>
        <v>732.83082077051927</v>
      </c>
      <c r="T82" s="28">
        <f t="shared" si="27"/>
        <v>2.3580000000000001</v>
      </c>
      <c r="U82" s="16">
        <v>2900</v>
      </c>
      <c r="V82" s="16">
        <v>2900</v>
      </c>
      <c r="W82" s="16">
        <v>2900</v>
      </c>
      <c r="X82" s="16">
        <v>4800</v>
      </c>
      <c r="Y82" s="16"/>
      <c r="Z82" s="16">
        <f t="shared" si="17"/>
        <v>13500</v>
      </c>
      <c r="AA82" s="17">
        <v>3600</v>
      </c>
      <c r="AB82" s="17">
        <v>15000</v>
      </c>
      <c r="AC82" s="17">
        <v>3620</v>
      </c>
      <c r="AD82" s="17">
        <v>850</v>
      </c>
      <c r="AE82" s="17">
        <v>5000</v>
      </c>
      <c r="AF82" s="16">
        <v>11000</v>
      </c>
      <c r="AG82" s="18">
        <f t="shared" si="25"/>
        <v>16.060337178349602</v>
      </c>
      <c r="AH82" s="19">
        <v>3.89</v>
      </c>
      <c r="AI82" s="19">
        <f t="shared" si="26"/>
        <v>3.729281767955801</v>
      </c>
      <c r="AJ82" s="17" t="s">
        <v>110</v>
      </c>
      <c r="AK82" s="16">
        <f t="shared" si="28"/>
        <v>3958.8688946015427</v>
      </c>
      <c r="AL82" s="29">
        <f t="shared" si="29"/>
        <v>1.526</v>
      </c>
    </row>
    <row r="83" spans="1:38">
      <c r="A83" s="70"/>
      <c r="B83" s="11" t="s">
        <v>93</v>
      </c>
      <c r="C83" s="13">
        <v>2000</v>
      </c>
      <c r="D83" s="13">
        <v>2000</v>
      </c>
      <c r="E83" s="13">
        <v>2000</v>
      </c>
      <c r="F83" s="13">
        <v>2000</v>
      </c>
      <c r="G83" s="13">
        <v>4500</v>
      </c>
      <c r="H83" s="12">
        <f t="shared" si="19"/>
        <v>12500</v>
      </c>
      <c r="I83" s="13">
        <v>3800</v>
      </c>
      <c r="J83" s="13">
        <v>13500</v>
      </c>
      <c r="K83" s="13">
        <v>3900</v>
      </c>
      <c r="L83" s="13">
        <v>1000</v>
      </c>
      <c r="M83" s="13">
        <v>5100</v>
      </c>
      <c r="N83" s="12">
        <f t="shared" si="21"/>
        <v>12500</v>
      </c>
      <c r="O83" s="14">
        <v>18</v>
      </c>
      <c r="P83" s="15">
        <v>5.95</v>
      </c>
      <c r="Q83" s="21">
        <f t="shared" si="23"/>
        <v>3.2051282051282053</v>
      </c>
      <c r="R83" s="13" t="s">
        <v>110</v>
      </c>
      <c r="S83" s="12">
        <f t="shared" si="24"/>
        <v>735.29411764705878</v>
      </c>
      <c r="T83" s="28">
        <f t="shared" si="27"/>
        <v>2.35</v>
      </c>
      <c r="U83" s="17">
        <v>2400</v>
      </c>
      <c r="V83" s="17">
        <v>2400</v>
      </c>
      <c r="W83" s="17">
        <v>2400</v>
      </c>
      <c r="X83" s="17">
        <v>2400</v>
      </c>
      <c r="Y83" s="17">
        <v>4900</v>
      </c>
      <c r="Z83" s="16">
        <f t="shared" ref="Z83:Z106" si="30">U83+V83+W83+X83+Y83</f>
        <v>14500</v>
      </c>
      <c r="AA83" s="17">
        <v>3800</v>
      </c>
      <c r="AB83" s="16">
        <v>15000</v>
      </c>
      <c r="AC83" s="17">
        <v>4000</v>
      </c>
      <c r="AD83" s="17">
        <v>950</v>
      </c>
      <c r="AE83" s="17">
        <v>5000</v>
      </c>
      <c r="AF83" s="16">
        <v>11000</v>
      </c>
      <c r="AG83" s="18">
        <v>18</v>
      </c>
      <c r="AH83" s="22">
        <v>3.81</v>
      </c>
      <c r="AI83" s="19">
        <f t="shared" si="26"/>
        <v>3.625</v>
      </c>
      <c r="AJ83" s="17" t="s">
        <v>110</v>
      </c>
      <c r="AK83" s="16">
        <f t="shared" si="28"/>
        <v>4041.994750656168</v>
      </c>
      <c r="AL83" s="29">
        <f t="shared" si="29"/>
        <v>1.494</v>
      </c>
    </row>
    <row r="84" spans="1:38">
      <c r="A84" s="70"/>
      <c r="B84" s="11" t="s">
        <v>94</v>
      </c>
      <c r="C84" s="13">
        <v>1800</v>
      </c>
      <c r="D84" s="13">
        <v>1800</v>
      </c>
      <c r="E84" s="13">
        <v>1800</v>
      </c>
      <c r="F84" s="13">
        <v>1800</v>
      </c>
      <c r="G84" s="13">
        <v>5300</v>
      </c>
      <c r="H84" s="12">
        <f t="shared" si="19"/>
        <v>12500</v>
      </c>
      <c r="I84" s="13">
        <v>3800</v>
      </c>
      <c r="J84" s="13">
        <v>13500</v>
      </c>
      <c r="K84" s="13">
        <v>3910</v>
      </c>
      <c r="L84" s="13">
        <v>1000</v>
      </c>
      <c r="M84" s="13">
        <v>5100</v>
      </c>
      <c r="N84" s="12">
        <f t="shared" si="21"/>
        <v>12500</v>
      </c>
      <c r="O84" s="14">
        <f t="shared" ref="O84:O106" si="31">K84/230/0.97</f>
        <v>17.52577319587629</v>
      </c>
      <c r="P84" s="21">
        <v>5.93</v>
      </c>
      <c r="Q84" s="21">
        <f t="shared" si="23"/>
        <v>3.1969309462915603</v>
      </c>
      <c r="R84" s="13" t="s">
        <v>110</v>
      </c>
      <c r="S84" s="12">
        <f t="shared" si="24"/>
        <v>737.77403035413158</v>
      </c>
      <c r="T84" s="28">
        <f t="shared" si="27"/>
        <v>2.3420000000000001</v>
      </c>
      <c r="U84" s="17">
        <v>2000</v>
      </c>
      <c r="V84" s="17">
        <v>2000</v>
      </c>
      <c r="W84" s="17">
        <v>2000</v>
      </c>
      <c r="X84" s="17">
        <v>2000</v>
      </c>
      <c r="Y84" s="17">
        <v>6200</v>
      </c>
      <c r="Z84" s="16">
        <f t="shared" si="30"/>
        <v>14200</v>
      </c>
      <c r="AA84" s="17">
        <v>3800</v>
      </c>
      <c r="AB84" s="16">
        <v>15000</v>
      </c>
      <c r="AC84" s="17">
        <v>4010</v>
      </c>
      <c r="AD84" s="17">
        <v>950</v>
      </c>
      <c r="AE84" s="17">
        <v>5000</v>
      </c>
      <c r="AF84" s="16">
        <v>11000</v>
      </c>
      <c r="AG84" s="18">
        <f t="shared" ref="AG84:AG106" si="32">AC84/230/0.98</f>
        <v>17.790594498669034</v>
      </c>
      <c r="AH84" s="19">
        <v>3.82</v>
      </c>
      <c r="AI84" s="19">
        <f t="shared" si="26"/>
        <v>3.5411471321695762</v>
      </c>
      <c r="AJ84" s="17" t="s">
        <v>110</v>
      </c>
      <c r="AK84" s="16">
        <f t="shared" si="28"/>
        <v>4031.4136125654454</v>
      </c>
      <c r="AL84" s="29">
        <f t="shared" si="29"/>
        <v>1.498</v>
      </c>
    </row>
    <row r="85" spans="1:38">
      <c r="A85" s="70"/>
      <c r="B85" s="11" t="s">
        <v>95</v>
      </c>
      <c r="C85" s="13">
        <v>1900</v>
      </c>
      <c r="D85" s="13">
        <v>1900</v>
      </c>
      <c r="E85" s="13">
        <v>1900</v>
      </c>
      <c r="F85" s="13">
        <v>2300</v>
      </c>
      <c r="G85" s="13">
        <v>4500</v>
      </c>
      <c r="H85" s="12">
        <f t="shared" si="19"/>
        <v>12500</v>
      </c>
      <c r="I85" s="13">
        <v>3800</v>
      </c>
      <c r="J85" s="13">
        <v>13500</v>
      </c>
      <c r="K85" s="13">
        <v>3910</v>
      </c>
      <c r="L85" s="13">
        <v>1000</v>
      </c>
      <c r="M85" s="13">
        <v>5100</v>
      </c>
      <c r="N85" s="12">
        <f t="shared" si="21"/>
        <v>12500</v>
      </c>
      <c r="O85" s="14">
        <f t="shared" si="31"/>
        <v>17.52577319587629</v>
      </c>
      <c r="P85" s="21">
        <v>5.91</v>
      </c>
      <c r="Q85" s="21">
        <f t="shared" si="23"/>
        <v>3.1969309462915603</v>
      </c>
      <c r="R85" s="13" t="s">
        <v>110</v>
      </c>
      <c r="S85" s="12">
        <f t="shared" si="24"/>
        <v>740.2707275803723</v>
      </c>
      <c r="T85" s="28">
        <f t="shared" si="27"/>
        <v>2.3340000000000001</v>
      </c>
      <c r="U85" s="17">
        <v>2000</v>
      </c>
      <c r="V85" s="17">
        <v>2000</v>
      </c>
      <c r="W85" s="17">
        <v>2000</v>
      </c>
      <c r="X85" s="17">
        <v>3200</v>
      </c>
      <c r="Y85" s="17">
        <v>4800</v>
      </c>
      <c r="Z85" s="16">
        <f t="shared" si="30"/>
        <v>14000</v>
      </c>
      <c r="AA85" s="17">
        <v>3800</v>
      </c>
      <c r="AB85" s="16">
        <v>15000</v>
      </c>
      <c r="AC85" s="17">
        <v>4010</v>
      </c>
      <c r="AD85" s="17">
        <v>950</v>
      </c>
      <c r="AE85" s="17">
        <v>5000</v>
      </c>
      <c r="AF85" s="16">
        <v>11000</v>
      </c>
      <c r="AG85" s="18">
        <f t="shared" si="32"/>
        <v>17.790594498669034</v>
      </c>
      <c r="AH85" s="19">
        <v>3.83</v>
      </c>
      <c r="AI85" s="19">
        <f t="shared" si="26"/>
        <v>3.491271820448878</v>
      </c>
      <c r="AJ85" s="17" t="s">
        <v>110</v>
      </c>
      <c r="AK85" s="16">
        <f t="shared" si="28"/>
        <v>4020.8877284595301</v>
      </c>
      <c r="AL85" s="29">
        <f t="shared" si="29"/>
        <v>1.502</v>
      </c>
    </row>
    <row r="86" spans="1:38">
      <c r="A86" s="70"/>
      <c r="B86" s="11" t="s">
        <v>96</v>
      </c>
      <c r="C86" s="13">
        <v>1800</v>
      </c>
      <c r="D86" s="13">
        <v>1800</v>
      </c>
      <c r="E86" s="13">
        <v>1800</v>
      </c>
      <c r="F86" s="13">
        <v>2000</v>
      </c>
      <c r="G86" s="13">
        <v>5100</v>
      </c>
      <c r="H86" s="12">
        <f t="shared" si="19"/>
        <v>12500</v>
      </c>
      <c r="I86" s="13">
        <v>3800</v>
      </c>
      <c r="J86" s="13">
        <v>13500</v>
      </c>
      <c r="K86" s="13">
        <v>3910</v>
      </c>
      <c r="L86" s="13">
        <v>1000</v>
      </c>
      <c r="M86" s="13">
        <v>5100</v>
      </c>
      <c r="N86" s="12">
        <f t="shared" si="21"/>
        <v>12500</v>
      </c>
      <c r="O86" s="14">
        <f t="shared" si="31"/>
        <v>17.52577319587629</v>
      </c>
      <c r="P86" s="21">
        <v>5.95</v>
      </c>
      <c r="Q86" s="21">
        <f t="shared" si="23"/>
        <v>3.1969309462915603</v>
      </c>
      <c r="R86" s="13" t="s">
        <v>110</v>
      </c>
      <c r="S86" s="12">
        <f t="shared" si="24"/>
        <v>735.29411764705878</v>
      </c>
      <c r="T86" s="28">
        <f t="shared" si="27"/>
        <v>2.35</v>
      </c>
      <c r="U86" s="17">
        <v>2000</v>
      </c>
      <c r="V86" s="17">
        <v>2000</v>
      </c>
      <c r="W86" s="17">
        <v>2000</v>
      </c>
      <c r="X86" s="17">
        <v>2500</v>
      </c>
      <c r="Y86" s="17">
        <v>5800</v>
      </c>
      <c r="Z86" s="16">
        <f t="shared" si="30"/>
        <v>14300</v>
      </c>
      <c r="AA86" s="17">
        <v>3800</v>
      </c>
      <c r="AB86" s="16">
        <v>15000</v>
      </c>
      <c r="AC86" s="17">
        <v>4010</v>
      </c>
      <c r="AD86" s="17">
        <v>950</v>
      </c>
      <c r="AE86" s="17">
        <v>5000</v>
      </c>
      <c r="AF86" s="16">
        <v>11000</v>
      </c>
      <c r="AG86" s="18">
        <f t="shared" si="32"/>
        <v>17.790594498669034</v>
      </c>
      <c r="AH86" s="19">
        <v>3.84</v>
      </c>
      <c r="AI86" s="19">
        <f t="shared" si="26"/>
        <v>3.5660847880299253</v>
      </c>
      <c r="AJ86" s="17" t="s">
        <v>110</v>
      </c>
      <c r="AK86" s="16">
        <f t="shared" si="28"/>
        <v>4010.416666666667</v>
      </c>
      <c r="AL86" s="29">
        <f t="shared" si="29"/>
        <v>1.506</v>
      </c>
    </row>
    <row r="87" spans="1:38">
      <c r="A87" s="70"/>
      <c r="B87" s="11" t="s">
        <v>145</v>
      </c>
      <c r="C87" s="13">
        <v>1800</v>
      </c>
      <c r="D87" s="13">
        <v>1800</v>
      </c>
      <c r="E87" s="13">
        <v>1800</v>
      </c>
      <c r="F87" s="13">
        <v>2600</v>
      </c>
      <c r="G87" s="13">
        <v>4500</v>
      </c>
      <c r="H87" s="12">
        <f t="shared" si="19"/>
        <v>12500</v>
      </c>
      <c r="I87" s="13">
        <v>3800</v>
      </c>
      <c r="J87" s="13">
        <v>13500</v>
      </c>
      <c r="K87" s="13">
        <v>3910</v>
      </c>
      <c r="L87" s="13">
        <v>1000</v>
      </c>
      <c r="M87" s="13">
        <v>5100</v>
      </c>
      <c r="N87" s="12">
        <f t="shared" si="21"/>
        <v>12500</v>
      </c>
      <c r="O87" s="14">
        <f t="shared" si="31"/>
        <v>17.52577319587629</v>
      </c>
      <c r="P87" s="21">
        <v>5.92</v>
      </c>
      <c r="Q87" s="21">
        <f t="shared" si="23"/>
        <v>3.1969309462915603</v>
      </c>
      <c r="R87" s="13" t="s">
        <v>110</v>
      </c>
      <c r="S87" s="12">
        <f t="shared" si="24"/>
        <v>739.02027027027032</v>
      </c>
      <c r="T87" s="28">
        <f t="shared" si="27"/>
        <v>2.3380000000000001</v>
      </c>
      <c r="U87" s="17">
        <v>2000</v>
      </c>
      <c r="V87" s="17">
        <v>2000</v>
      </c>
      <c r="W87" s="17">
        <v>2000</v>
      </c>
      <c r="X87" s="17">
        <v>3500</v>
      </c>
      <c r="Y87" s="17">
        <v>4800</v>
      </c>
      <c r="Z87" s="16">
        <f t="shared" si="30"/>
        <v>14300</v>
      </c>
      <c r="AA87" s="17">
        <v>3800</v>
      </c>
      <c r="AB87" s="16">
        <v>15000</v>
      </c>
      <c r="AC87" s="17">
        <v>4010</v>
      </c>
      <c r="AD87" s="17">
        <v>950</v>
      </c>
      <c r="AE87" s="17">
        <v>5000</v>
      </c>
      <c r="AF87" s="16">
        <v>11000</v>
      </c>
      <c r="AG87" s="18">
        <f t="shared" si="32"/>
        <v>17.790594498669034</v>
      </c>
      <c r="AH87" s="19">
        <v>3.85</v>
      </c>
      <c r="AI87" s="19">
        <f t="shared" si="26"/>
        <v>3.5660847880299253</v>
      </c>
      <c r="AJ87" s="17" t="s">
        <v>110</v>
      </c>
      <c r="AK87" s="16">
        <f t="shared" si="28"/>
        <v>4000</v>
      </c>
      <c r="AL87" s="29">
        <f t="shared" si="29"/>
        <v>1.51</v>
      </c>
    </row>
    <row r="88" spans="1:38">
      <c r="A88" s="70"/>
      <c r="B88" s="11" t="s">
        <v>146</v>
      </c>
      <c r="C88" s="13">
        <v>1800</v>
      </c>
      <c r="D88" s="13">
        <v>1800</v>
      </c>
      <c r="E88" s="13">
        <v>1800</v>
      </c>
      <c r="F88" s="13">
        <v>3550</v>
      </c>
      <c r="G88" s="13">
        <v>3550</v>
      </c>
      <c r="H88" s="12">
        <f t="shared" si="19"/>
        <v>12500</v>
      </c>
      <c r="I88" s="13">
        <v>3800</v>
      </c>
      <c r="J88" s="13">
        <v>13500</v>
      </c>
      <c r="K88" s="13">
        <v>3910</v>
      </c>
      <c r="L88" s="13">
        <v>1000</v>
      </c>
      <c r="M88" s="13">
        <v>5100</v>
      </c>
      <c r="N88" s="12">
        <f t="shared" si="21"/>
        <v>12500</v>
      </c>
      <c r="O88" s="14">
        <f t="shared" si="31"/>
        <v>17.52577319587629</v>
      </c>
      <c r="P88" s="21">
        <v>5.92</v>
      </c>
      <c r="Q88" s="21">
        <f t="shared" si="23"/>
        <v>3.1969309462915603</v>
      </c>
      <c r="R88" s="13" t="s">
        <v>110</v>
      </c>
      <c r="S88" s="12">
        <f t="shared" si="24"/>
        <v>739.02027027027032</v>
      </c>
      <c r="T88" s="28">
        <f t="shared" si="27"/>
        <v>2.3380000000000001</v>
      </c>
      <c r="U88" s="17">
        <v>1600</v>
      </c>
      <c r="V88" s="17">
        <v>1600</v>
      </c>
      <c r="W88" s="17">
        <v>1600</v>
      </c>
      <c r="X88" s="17">
        <v>4600</v>
      </c>
      <c r="Y88" s="17">
        <v>4600</v>
      </c>
      <c r="Z88" s="16">
        <f t="shared" si="30"/>
        <v>14000</v>
      </c>
      <c r="AA88" s="17">
        <v>3800</v>
      </c>
      <c r="AB88" s="16">
        <v>15000</v>
      </c>
      <c r="AC88" s="17">
        <v>4010</v>
      </c>
      <c r="AD88" s="17">
        <v>950</v>
      </c>
      <c r="AE88" s="17">
        <v>5000</v>
      </c>
      <c r="AF88" s="16">
        <v>11000</v>
      </c>
      <c r="AG88" s="18">
        <f t="shared" si="32"/>
        <v>17.790594498669034</v>
      </c>
      <c r="AH88" s="19">
        <v>3.86</v>
      </c>
      <c r="AI88" s="19">
        <f t="shared" si="26"/>
        <v>3.491271820448878</v>
      </c>
      <c r="AJ88" s="17" t="s">
        <v>110</v>
      </c>
      <c r="AK88" s="16">
        <f t="shared" si="28"/>
        <v>3989.6373056994821</v>
      </c>
      <c r="AL88" s="29">
        <f t="shared" si="29"/>
        <v>1.514</v>
      </c>
    </row>
    <row r="89" spans="1:38">
      <c r="A89" s="70"/>
      <c r="B89" s="11" t="s">
        <v>97</v>
      </c>
      <c r="C89" s="13">
        <v>1800</v>
      </c>
      <c r="D89" s="13">
        <v>1800</v>
      </c>
      <c r="E89" s="13">
        <v>2300</v>
      </c>
      <c r="F89" s="13">
        <v>2300</v>
      </c>
      <c r="G89" s="13">
        <v>4300</v>
      </c>
      <c r="H89" s="12">
        <f t="shared" si="19"/>
        <v>12500</v>
      </c>
      <c r="I89" s="13">
        <v>3800</v>
      </c>
      <c r="J89" s="13">
        <v>13500</v>
      </c>
      <c r="K89" s="13">
        <v>3910</v>
      </c>
      <c r="L89" s="13">
        <v>1000</v>
      </c>
      <c r="M89" s="13">
        <v>5100</v>
      </c>
      <c r="N89" s="12">
        <f t="shared" si="21"/>
        <v>12500</v>
      </c>
      <c r="O89" s="14">
        <f t="shared" si="31"/>
        <v>17.52577319587629</v>
      </c>
      <c r="P89" s="21">
        <v>5.92</v>
      </c>
      <c r="Q89" s="21">
        <f t="shared" si="23"/>
        <v>3.1969309462915603</v>
      </c>
      <c r="R89" s="13" t="s">
        <v>110</v>
      </c>
      <c r="S89" s="12">
        <f t="shared" si="24"/>
        <v>739.02027027027032</v>
      </c>
      <c r="T89" s="28">
        <f t="shared" si="27"/>
        <v>2.3380000000000001</v>
      </c>
      <c r="U89" s="17">
        <v>1900</v>
      </c>
      <c r="V89" s="16">
        <v>1900</v>
      </c>
      <c r="W89" s="17">
        <v>3000</v>
      </c>
      <c r="X89" s="17">
        <v>3000</v>
      </c>
      <c r="Y89" s="17">
        <v>4700</v>
      </c>
      <c r="Z89" s="16">
        <f t="shared" si="30"/>
        <v>14500</v>
      </c>
      <c r="AA89" s="17">
        <v>3800</v>
      </c>
      <c r="AB89" s="16">
        <v>15000</v>
      </c>
      <c r="AC89" s="17">
        <v>4010</v>
      </c>
      <c r="AD89" s="17">
        <v>950</v>
      </c>
      <c r="AE89" s="17">
        <v>5000</v>
      </c>
      <c r="AF89" s="16">
        <v>11000</v>
      </c>
      <c r="AG89" s="18">
        <f t="shared" si="32"/>
        <v>17.790594498669034</v>
      </c>
      <c r="AH89" s="19">
        <v>3.87</v>
      </c>
      <c r="AI89" s="19">
        <f t="shared" si="26"/>
        <v>3.6159600997506236</v>
      </c>
      <c r="AJ89" s="17" t="s">
        <v>110</v>
      </c>
      <c r="AK89" s="16">
        <f t="shared" si="28"/>
        <v>3979.3281653746767</v>
      </c>
      <c r="AL89" s="29">
        <f t="shared" si="29"/>
        <v>1.518</v>
      </c>
    </row>
    <row r="90" spans="1:38">
      <c r="A90" s="70"/>
      <c r="B90" s="11" t="s">
        <v>147</v>
      </c>
      <c r="C90" s="13">
        <v>1600</v>
      </c>
      <c r="D90" s="13">
        <v>1600</v>
      </c>
      <c r="E90" s="13">
        <v>2000</v>
      </c>
      <c r="F90" s="13">
        <v>2000</v>
      </c>
      <c r="G90" s="13">
        <v>5300</v>
      </c>
      <c r="H90" s="12">
        <f t="shared" si="19"/>
        <v>12500</v>
      </c>
      <c r="I90" s="13">
        <v>3800</v>
      </c>
      <c r="J90" s="13">
        <v>13500</v>
      </c>
      <c r="K90" s="13">
        <v>3910</v>
      </c>
      <c r="L90" s="13">
        <v>1000</v>
      </c>
      <c r="M90" s="13">
        <v>5100</v>
      </c>
      <c r="N90" s="12">
        <f t="shared" si="21"/>
        <v>12500</v>
      </c>
      <c r="O90" s="14">
        <f t="shared" si="31"/>
        <v>17.52577319587629</v>
      </c>
      <c r="P90" s="21">
        <v>5.92</v>
      </c>
      <c r="Q90" s="21">
        <f t="shared" si="23"/>
        <v>3.1969309462915603</v>
      </c>
      <c r="R90" s="13" t="s">
        <v>110</v>
      </c>
      <c r="S90" s="12">
        <f t="shared" si="24"/>
        <v>739.02027027027032</v>
      </c>
      <c r="T90" s="28">
        <f t="shared" si="27"/>
        <v>2.3380000000000001</v>
      </c>
      <c r="U90" s="17">
        <v>1900</v>
      </c>
      <c r="V90" s="16">
        <v>1900</v>
      </c>
      <c r="W90" s="17">
        <v>2400</v>
      </c>
      <c r="X90" s="17">
        <v>2300</v>
      </c>
      <c r="Y90" s="17">
        <v>5800</v>
      </c>
      <c r="Z90" s="16">
        <f t="shared" si="30"/>
        <v>14300</v>
      </c>
      <c r="AA90" s="17">
        <v>3800</v>
      </c>
      <c r="AB90" s="16">
        <v>15000</v>
      </c>
      <c r="AC90" s="17">
        <v>4010</v>
      </c>
      <c r="AD90" s="17">
        <v>950</v>
      </c>
      <c r="AE90" s="17">
        <v>5000</v>
      </c>
      <c r="AF90" s="16">
        <v>11000</v>
      </c>
      <c r="AG90" s="18">
        <f t="shared" si="32"/>
        <v>17.790594498669034</v>
      </c>
      <c r="AH90" s="19">
        <v>3.88</v>
      </c>
      <c r="AI90" s="19">
        <f t="shared" si="26"/>
        <v>3.5660847880299253</v>
      </c>
      <c r="AJ90" s="17" t="s">
        <v>110</v>
      </c>
      <c r="AK90" s="16">
        <f t="shared" si="28"/>
        <v>3969.0721649484535</v>
      </c>
      <c r="AL90" s="29">
        <f t="shared" si="29"/>
        <v>1.522</v>
      </c>
    </row>
    <row r="91" spans="1:38">
      <c r="A91" s="70"/>
      <c r="B91" s="11" t="s">
        <v>98</v>
      </c>
      <c r="C91" s="13">
        <v>1800</v>
      </c>
      <c r="D91" s="13">
        <v>1800</v>
      </c>
      <c r="E91" s="13">
        <v>2100</v>
      </c>
      <c r="F91" s="13">
        <v>2700</v>
      </c>
      <c r="G91" s="13">
        <v>4100</v>
      </c>
      <c r="H91" s="12">
        <f t="shared" si="19"/>
        <v>12500</v>
      </c>
      <c r="I91" s="13">
        <v>3800</v>
      </c>
      <c r="J91" s="13">
        <v>13500</v>
      </c>
      <c r="K91" s="13">
        <v>3910</v>
      </c>
      <c r="L91" s="13">
        <v>1000</v>
      </c>
      <c r="M91" s="13">
        <v>5100</v>
      </c>
      <c r="N91" s="12">
        <f t="shared" si="21"/>
        <v>12500</v>
      </c>
      <c r="O91" s="14">
        <f t="shared" si="31"/>
        <v>17.52577319587629</v>
      </c>
      <c r="P91" s="21">
        <v>5.91</v>
      </c>
      <c r="Q91" s="21">
        <f t="shared" si="23"/>
        <v>3.1969309462915603</v>
      </c>
      <c r="R91" s="13" t="s">
        <v>110</v>
      </c>
      <c r="S91" s="12">
        <f t="shared" si="24"/>
        <v>740.2707275803723</v>
      </c>
      <c r="T91" s="28">
        <f t="shared" si="27"/>
        <v>2.3340000000000001</v>
      </c>
      <c r="U91" s="17">
        <v>1900</v>
      </c>
      <c r="V91" s="16">
        <v>1900</v>
      </c>
      <c r="W91" s="17">
        <v>2300</v>
      </c>
      <c r="X91" s="17">
        <v>3300</v>
      </c>
      <c r="Y91" s="17">
        <v>4700</v>
      </c>
      <c r="Z91" s="16">
        <f t="shared" si="30"/>
        <v>14100</v>
      </c>
      <c r="AA91" s="17">
        <v>3800</v>
      </c>
      <c r="AB91" s="16">
        <v>15000</v>
      </c>
      <c r="AC91" s="17">
        <v>4010</v>
      </c>
      <c r="AD91" s="17">
        <v>950</v>
      </c>
      <c r="AE91" s="17">
        <v>5000</v>
      </c>
      <c r="AF91" s="16">
        <v>11000</v>
      </c>
      <c r="AG91" s="18">
        <f t="shared" si="32"/>
        <v>17.790594498669034</v>
      </c>
      <c r="AH91" s="19">
        <v>3.89</v>
      </c>
      <c r="AI91" s="19">
        <f t="shared" si="26"/>
        <v>3.5162094763092271</v>
      </c>
      <c r="AJ91" s="17" t="s">
        <v>110</v>
      </c>
      <c r="AK91" s="16">
        <f t="shared" si="28"/>
        <v>3958.8688946015427</v>
      </c>
      <c r="AL91" s="29">
        <f t="shared" si="29"/>
        <v>1.526</v>
      </c>
    </row>
    <row r="92" spans="1:38">
      <c r="A92" s="70"/>
      <c r="B92" s="11" t="s">
        <v>148</v>
      </c>
      <c r="C92" s="13">
        <v>1500</v>
      </c>
      <c r="D92" s="13">
        <v>1500</v>
      </c>
      <c r="E92" s="13">
        <v>1900</v>
      </c>
      <c r="F92" s="13">
        <v>3800</v>
      </c>
      <c r="G92" s="13">
        <v>3800</v>
      </c>
      <c r="H92" s="12">
        <f t="shared" si="19"/>
        <v>12500</v>
      </c>
      <c r="I92" s="13">
        <v>3800</v>
      </c>
      <c r="J92" s="13">
        <v>13500</v>
      </c>
      <c r="K92" s="13">
        <v>3910</v>
      </c>
      <c r="L92" s="13">
        <v>1000</v>
      </c>
      <c r="M92" s="13">
        <v>5100</v>
      </c>
      <c r="N92" s="12">
        <f t="shared" si="21"/>
        <v>12500</v>
      </c>
      <c r="O92" s="14">
        <f t="shared" si="31"/>
        <v>17.52577319587629</v>
      </c>
      <c r="P92" s="21">
        <v>5.91</v>
      </c>
      <c r="Q92" s="21">
        <f t="shared" si="23"/>
        <v>3.1969309462915603</v>
      </c>
      <c r="R92" s="13" t="s">
        <v>110</v>
      </c>
      <c r="S92" s="12">
        <f t="shared" si="24"/>
        <v>740.2707275803723</v>
      </c>
      <c r="T92" s="28">
        <f t="shared" si="27"/>
        <v>2.3340000000000001</v>
      </c>
      <c r="U92" s="17">
        <v>1800</v>
      </c>
      <c r="V92" s="16">
        <v>1800</v>
      </c>
      <c r="W92" s="17">
        <v>2300</v>
      </c>
      <c r="X92" s="17">
        <v>4200</v>
      </c>
      <c r="Y92" s="17">
        <v>4200</v>
      </c>
      <c r="Z92" s="16">
        <f t="shared" si="30"/>
        <v>14300</v>
      </c>
      <c r="AA92" s="17">
        <v>3800</v>
      </c>
      <c r="AB92" s="16">
        <v>15000</v>
      </c>
      <c r="AC92" s="17">
        <v>4010</v>
      </c>
      <c r="AD92" s="17">
        <v>950</v>
      </c>
      <c r="AE92" s="17">
        <v>5000</v>
      </c>
      <c r="AF92" s="16">
        <v>11000</v>
      </c>
      <c r="AG92" s="18">
        <f t="shared" si="32"/>
        <v>17.790594498669034</v>
      </c>
      <c r="AH92" s="19">
        <v>3.895</v>
      </c>
      <c r="AI92" s="19">
        <f t="shared" si="26"/>
        <v>3.5660847880299253</v>
      </c>
      <c r="AJ92" s="17" t="s">
        <v>110</v>
      </c>
      <c r="AK92" s="16">
        <f t="shared" si="28"/>
        <v>3953.7869062901154</v>
      </c>
      <c r="AL92" s="29">
        <f t="shared" si="29"/>
        <v>1.528</v>
      </c>
    </row>
    <row r="93" spans="1:38">
      <c r="A93" s="70"/>
      <c r="B93" s="11" t="s">
        <v>149</v>
      </c>
      <c r="C93" s="13">
        <v>1600</v>
      </c>
      <c r="D93" s="13">
        <v>1600</v>
      </c>
      <c r="E93" s="13">
        <v>2600</v>
      </c>
      <c r="F93" s="13">
        <v>2600</v>
      </c>
      <c r="G93" s="13">
        <v>4100</v>
      </c>
      <c r="H93" s="12">
        <f t="shared" si="19"/>
        <v>12500</v>
      </c>
      <c r="I93" s="13">
        <v>3800</v>
      </c>
      <c r="J93" s="13">
        <v>13500</v>
      </c>
      <c r="K93" s="13">
        <v>3910</v>
      </c>
      <c r="L93" s="13">
        <v>1000</v>
      </c>
      <c r="M93" s="13">
        <v>5100</v>
      </c>
      <c r="N93" s="12">
        <f t="shared" si="21"/>
        <v>12500</v>
      </c>
      <c r="O93" s="14">
        <f t="shared" si="31"/>
        <v>17.52577319587629</v>
      </c>
      <c r="P93" s="21">
        <v>5.91</v>
      </c>
      <c r="Q93" s="21">
        <f t="shared" si="23"/>
        <v>3.1969309462915603</v>
      </c>
      <c r="R93" s="13" t="s">
        <v>110</v>
      </c>
      <c r="S93" s="12">
        <f t="shared" si="24"/>
        <v>740.2707275803723</v>
      </c>
      <c r="T93" s="28">
        <f t="shared" si="27"/>
        <v>2.3340000000000001</v>
      </c>
      <c r="U93" s="17">
        <v>1800</v>
      </c>
      <c r="V93" s="16">
        <v>1800</v>
      </c>
      <c r="W93" s="17">
        <v>3200</v>
      </c>
      <c r="X93" s="17">
        <v>3200</v>
      </c>
      <c r="Y93" s="17">
        <v>4500</v>
      </c>
      <c r="Z93" s="16">
        <f t="shared" si="30"/>
        <v>14500</v>
      </c>
      <c r="AA93" s="17">
        <v>3800</v>
      </c>
      <c r="AB93" s="16">
        <v>15000</v>
      </c>
      <c r="AC93" s="17">
        <v>4010</v>
      </c>
      <c r="AD93" s="17">
        <v>950</v>
      </c>
      <c r="AE93" s="17">
        <v>5000</v>
      </c>
      <c r="AF93" s="16">
        <v>11000</v>
      </c>
      <c r="AG93" s="18">
        <f t="shared" si="32"/>
        <v>17.790594498669034</v>
      </c>
      <c r="AH93" s="19">
        <v>3.9</v>
      </c>
      <c r="AI93" s="19">
        <f t="shared" si="26"/>
        <v>3.6159600997506236</v>
      </c>
      <c r="AJ93" s="17" t="s">
        <v>110</v>
      </c>
      <c r="AK93" s="16">
        <f t="shared" si="28"/>
        <v>3948.7179487179492</v>
      </c>
      <c r="AL93" s="29">
        <f t="shared" si="29"/>
        <v>1.53</v>
      </c>
    </row>
    <row r="94" spans="1:38">
      <c r="A94" s="70"/>
      <c r="B94" s="11" t="s">
        <v>150</v>
      </c>
      <c r="C94" s="13">
        <v>1500</v>
      </c>
      <c r="D94" s="13">
        <v>1500</v>
      </c>
      <c r="E94" s="13">
        <v>1900</v>
      </c>
      <c r="F94" s="13">
        <v>3800</v>
      </c>
      <c r="G94" s="13">
        <v>3800</v>
      </c>
      <c r="H94" s="12">
        <f t="shared" si="19"/>
        <v>12500</v>
      </c>
      <c r="I94" s="13">
        <v>3800</v>
      </c>
      <c r="J94" s="13">
        <v>13500</v>
      </c>
      <c r="K94" s="13">
        <v>3910</v>
      </c>
      <c r="L94" s="13">
        <v>1000</v>
      </c>
      <c r="M94" s="13">
        <v>5100</v>
      </c>
      <c r="N94" s="12">
        <f t="shared" si="21"/>
        <v>12500</v>
      </c>
      <c r="O94" s="14">
        <f t="shared" si="31"/>
        <v>17.52577319587629</v>
      </c>
      <c r="P94" s="21">
        <v>5.91</v>
      </c>
      <c r="Q94" s="21">
        <f t="shared" si="23"/>
        <v>3.1969309462915603</v>
      </c>
      <c r="R94" s="13" t="s">
        <v>110</v>
      </c>
      <c r="S94" s="12">
        <f t="shared" si="24"/>
        <v>740.2707275803723</v>
      </c>
      <c r="T94" s="28">
        <f t="shared" si="27"/>
        <v>2.3340000000000001</v>
      </c>
      <c r="U94" s="17">
        <v>1700</v>
      </c>
      <c r="V94" s="16">
        <v>1700</v>
      </c>
      <c r="W94" s="17">
        <v>2700</v>
      </c>
      <c r="X94" s="17">
        <v>4200</v>
      </c>
      <c r="Y94" s="17">
        <v>4200</v>
      </c>
      <c r="Z94" s="16">
        <f t="shared" si="30"/>
        <v>14500</v>
      </c>
      <c r="AA94" s="17">
        <v>3800</v>
      </c>
      <c r="AB94" s="16">
        <v>15000</v>
      </c>
      <c r="AC94" s="17">
        <v>4010</v>
      </c>
      <c r="AD94" s="17">
        <v>950</v>
      </c>
      <c r="AE94" s="17">
        <v>5000</v>
      </c>
      <c r="AF94" s="16">
        <v>11000</v>
      </c>
      <c r="AG94" s="18">
        <f t="shared" si="32"/>
        <v>17.790594498669034</v>
      </c>
      <c r="AH94" s="19">
        <v>3.9050000000000002</v>
      </c>
      <c r="AI94" s="19">
        <f t="shared" si="26"/>
        <v>3.6159600997506236</v>
      </c>
      <c r="AJ94" s="17" t="s">
        <v>110</v>
      </c>
      <c r="AK94" s="16">
        <f t="shared" si="28"/>
        <v>3943.6619718309853</v>
      </c>
      <c r="AL94" s="29">
        <f t="shared" si="29"/>
        <v>1.532</v>
      </c>
    </row>
    <row r="95" spans="1:38">
      <c r="A95" s="70"/>
      <c r="B95" s="11" t="s">
        <v>99</v>
      </c>
      <c r="C95" s="13">
        <v>1800</v>
      </c>
      <c r="D95" s="13">
        <v>2200</v>
      </c>
      <c r="E95" s="13">
        <v>2200</v>
      </c>
      <c r="F95" s="13">
        <v>2200</v>
      </c>
      <c r="G95" s="13">
        <v>4100</v>
      </c>
      <c r="H95" s="12">
        <f t="shared" si="19"/>
        <v>12500</v>
      </c>
      <c r="I95" s="13">
        <v>3800</v>
      </c>
      <c r="J95" s="13">
        <v>13500</v>
      </c>
      <c r="K95" s="13">
        <v>3910</v>
      </c>
      <c r="L95" s="13">
        <v>1000</v>
      </c>
      <c r="M95" s="13">
        <v>5100</v>
      </c>
      <c r="N95" s="12">
        <f t="shared" si="21"/>
        <v>12500</v>
      </c>
      <c r="O95" s="14">
        <f t="shared" si="31"/>
        <v>17.52577319587629</v>
      </c>
      <c r="P95" s="21">
        <v>5.91</v>
      </c>
      <c r="Q95" s="21">
        <f t="shared" si="23"/>
        <v>3.1969309462915603</v>
      </c>
      <c r="R95" s="13" t="s">
        <v>110</v>
      </c>
      <c r="S95" s="12">
        <f t="shared" si="24"/>
        <v>740.2707275803723</v>
      </c>
      <c r="T95" s="28">
        <f t="shared" si="27"/>
        <v>2.3340000000000001</v>
      </c>
      <c r="U95" s="17">
        <v>2000</v>
      </c>
      <c r="V95" s="16">
        <v>2500</v>
      </c>
      <c r="W95" s="17">
        <v>2500</v>
      </c>
      <c r="X95" s="17">
        <v>2500</v>
      </c>
      <c r="Y95" s="17">
        <v>4700</v>
      </c>
      <c r="Z95" s="16">
        <f t="shared" si="30"/>
        <v>14200</v>
      </c>
      <c r="AA95" s="17">
        <v>3800</v>
      </c>
      <c r="AB95" s="16">
        <v>15000</v>
      </c>
      <c r="AC95" s="17">
        <v>4010</v>
      </c>
      <c r="AD95" s="17">
        <v>950</v>
      </c>
      <c r="AE95" s="17">
        <v>5000</v>
      </c>
      <c r="AF95" s="16">
        <v>11000</v>
      </c>
      <c r="AG95" s="18">
        <f t="shared" si="32"/>
        <v>17.790594498669034</v>
      </c>
      <c r="AH95" s="19">
        <v>3.91</v>
      </c>
      <c r="AI95" s="19">
        <f t="shared" si="26"/>
        <v>3.5411471321695762</v>
      </c>
      <c r="AJ95" s="17" t="s">
        <v>110</v>
      </c>
      <c r="AK95" s="16">
        <f t="shared" si="28"/>
        <v>3938.618925831202</v>
      </c>
      <c r="AL95" s="29">
        <f t="shared" si="29"/>
        <v>1.534</v>
      </c>
    </row>
    <row r="96" spans="1:38">
      <c r="A96" s="70"/>
      <c r="B96" s="11" t="s">
        <v>151</v>
      </c>
      <c r="C96" s="13">
        <v>1600</v>
      </c>
      <c r="D96" s="13">
        <v>1800</v>
      </c>
      <c r="E96" s="13">
        <v>1800</v>
      </c>
      <c r="F96" s="13">
        <v>2000</v>
      </c>
      <c r="G96" s="13">
        <v>5300</v>
      </c>
      <c r="H96" s="12">
        <f t="shared" si="19"/>
        <v>12500</v>
      </c>
      <c r="I96" s="13">
        <v>3800</v>
      </c>
      <c r="J96" s="13">
        <v>13500</v>
      </c>
      <c r="K96" s="13">
        <v>3910</v>
      </c>
      <c r="L96" s="13">
        <v>1000</v>
      </c>
      <c r="M96" s="13">
        <v>5100</v>
      </c>
      <c r="N96" s="12">
        <f t="shared" si="21"/>
        <v>12500</v>
      </c>
      <c r="O96" s="14">
        <f t="shared" si="31"/>
        <v>17.52577319587629</v>
      </c>
      <c r="P96" s="21">
        <v>5.93</v>
      </c>
      <c r="Q96" s="21">
        <f t="shared" si="23"/>
        <v>3.1969309462915603</v>
      </c>
      <c r="R96" s="13" t="s">
        <v>110</v>
      </c>
      <c r="S96" s="12">
        <f t="shared" si="24"/>
        <v>737.77403035413158</v>
      </c>
      <c r="T96" s="28">
        <f t="shared" si="27"/>
        <v>2.3420000000000001</v>
      </c>
      <c r="U96" s="17">
        <v>1700</v>
      </c>
      <c r="V96" s="16">
        <v>2200</v>
      </c>
      <c r="W96" s="17">
        <v>2200</v>
      </c>
      <c r="X96" s="17">
        <v>2200</v>
      </c>
      <c r="Y96" s="17">
        <v>5800</v>
      </c>
      <c r="Z96" s="16">
        <f t="shared" si="30"/>
        <v>14100</v>
      </c>
      <c r="AA96" s="17">
        <v>3800</v>
      </c>
      <c r="AB96" s="16">
        <v>15000</v>
      </c>
      <c r="AC96" s="17">
        <v>4010</v>
      </c>
      <c r="AD96" s="17">
        <v>950</v>
      </c>
      <c r="AE96" s="17">
        <v>5000</v>
      </c>
      <c r="AF96" s="16">
        <v>11000</v>
      </c>
      <c r="AG96" s="18">
        <f t="shared" si="32"/>
        <v>17.790594498669034</v>
      </c>
      <c r="AH96" s="19">
        <v>3.915</v>
      </c>
      <c r="AI96" s="19">
        <f t="shared" si="26"/>
        <v>3.5162094763092271</v>
      </c>
      <c r="AJ96" s="17" t="s">
        <v>110</v>
      </c>
      <c r="AK96" s="16">
        <f t="shared" si="28"/>
        <v>3933.5887611749681</v>
      </c>
      <c r="AL96" s="29">
        <f t="shared" si="29"/>
        <v>1.536</v>
      </c>
    </row>
    <row r="97" spans="1:38">
      <c r="A97" s="70"/>
      <c r="B97" s="11" t="s">
        <v>152</v>
      </c>
      <c r="C97" s="13">
        <v>1800</v>
      </c>
      <c r="D97" s="13">
        <v>2100</v>
      </c>
      <c r="E97" s="13">
        <v>2100</v>
      </c>
      <c r="F97" s="13">
        <v>2600</v>
      </c>
      <c r="G97" s="13">
        <v>3900</v>
      </c>
      <c r="H97" s="12">
        <f t="shared" si="19"/>
        <v>12500</v>
      </c>
      <c r="I97" s="13">
        <v>3800</v>
      </c>
      <c r="J97" s="13">
        <v>13500</v>
      </c>
      <c r="K97" s="13">
        <v>3910</v>
      </c>
      <c r="L97" s="13">
        <v>1000</v>
      </c>
      <c r="M97" s="13">
        <v>5100</v>
      </c>
      <c r="N97" s="12">
        <f t="shared" si="21"/>
        <v>12500</v>
      </c>
      <c r="O97" s="14">
        <f t="shared" si="31"/>
        <v>17.52577319587629</v>
      </c>
      <c r="P97" s="21">
        <v>5.91</v>
      </c>
      <c r="Q97" s="21">
        <f t="shared" si="23"/>
        <v>3.1969309462915603</v>
      </c>
      <c r="R97" s="13" t="s">
        <v>110</v>
      </c>
      <c r="S97" s="12">
        <f t="shared" si="24"/>
        <v>740.2707275803723</v>
      </c>
      <c r="T97" s="28">
        <f t="shared" si="27"/>
        <v>2.3340000000000001</v>
      </c>
      <c r="U97" s="17">
        <v>2000</v>
      </c>
      <c r="V97" s="16">
        <v>2300</v>
      </c>
      <c r="W97" s="17">
        <v>2300</v>
      </c>
      <c r="X97" s="17">
        <v>3000</v>
      </c>
      <c r="Y97" s="17">
        <v>4700</v>
      </c>
      <c r="Z97" s="16">
        <f t="shared" si="30"/>
        <v>14300</v>
      </c>
      <c r="AA97" s="17">
        <v>3800</v>
      </c>
      <c r="AB97" s="16">
        <v>15000</v>
      </c>
      <c r="AC97" s="17">
        <v>4010</v>
      </c>
      <c r="AD97" s="17">
        <v>950</v>
      </c>
      <c r="AE97" s="17">
        <v>5000</v>
      </c>
      <c r="AF97" s="16">
        <v>11000</v>
      </c>
      <c r="AG97" s="18">
        <f t="shared" si="32"/>
        <v>17.790594498669034</v>
      </c>
      <c r="AH97" s="19">
        <v>3.92</v>
      </c>
      <c r="AI97" s="19">
        <f t="shared" si="26"/>
        <v>3.5660847880299253</v>
      </c>
      <c r="AJ97" s="17" t="s">
        <v>110</v>
      </c>
      <c r="AK97" s="16">
        <f t="shared" si="28"/>
        <v>3928.5714285714284</v>
      </c>
      <c r="AL97" s="29">
        <f t="shared" si="29"/>
        <v>1.538</v>
      </c>
    </row>
    <row r="98" spans="1:38">
      <c r="A98" s="70"/>
      <c r="B98" s="11" t="s">
        <v>153</v>
      </c>
      <c r="C98" s="13">
        <v>1500</v>
      </c>
      <c r="D98" s="13">
        <v>1900</v>
      </c>
      <c r="E98" s="13">
        <v>1900</v>
      </c>
      <c r="F98" s="13">
        <v>3600</v>
      </c>
      <c r="G98" s="13">
        <v>3600</v>
      </c>
      <c r="H98" s="12">
        <f t="shared" si="19"/>
        <v>12500</v>
      </c>
      <c r="I98" s="13">
        <v>3800</v>
      </c>
      <c r="J98" s="13">
        <v>13500</v>
      </c>
      <c r="K98" s="13">
        <v>3910</v>
      </c>
      <c r="L98" s="13">
        <v>1000</v>
      </c>
      <c r="M98" s="13">
        <v>5100</v>
      </c>
      <c r="N98" s="12">
        <f t="shared" si="21"/>
        <v>12500</v>
      </c>
      <c r="O98" s="14">
        <f t="shared" si="31"/>
        <v>17.52577319587629</v>
      </c>
      <c r="P98" s="21">
        <v>5.91</v>
      </c>
      <c r="Q98" s="21">
        <f t="shared" si="23"/>
        <v>3.1969309462915603</v>
      </c>
      <c r="R98" s="13" t="s">
        <v>110</v>
      </c>
      <c r="S98" s="12">
        <f t="shared" si="24"/>
        <v>740.2707275803723</v>
      </c>
      <c r="T98" s="28">
        <f t="shared" si="27"/>
        <v>2.3340000000000001</v>
      </c>
      <c r="U98" s="17">
        <v>1700</v>
      </c>
      <c r="V98" s="16">
        <v>2200</v>
      </c>
      <c r="W98" s="17">
        <v>2200</v>
      </c>
      <c r="X98" s="17">
        <v>4200</v>
      </c>
      <c r="Y98" s="17">
        <v>4200</v>
      </c>
      <c r="Z98" s="16">
        <f t="shared" si="30"/>
        <v>14500</v>
      </c>
      <c r="AA98" s="17">
        <v>3800</v>
      </c>
      <c r="AB98" s="16">
        <v>15000</v>
      </c>
      <c r="AC98" s="17">
        <v>4010</v>
      </c>
      <c r="AD98" s="17">
        <v>950</v>
      </c>
      <c r="AE98" s="17">
        <v>5000</v>
      </c>
      <c r="AF98" s="16">
        <v>11000</v>
      </c>
      <c r="AG98" s="18">
        <f t="shared" si="32"/>
        <v>17.790594498669034</v>
      </c>
      <c r="AH98" s="19">
        <v>3.9250000000000003</v>
      </c>
      <c r="AI98" s="19">
        <f t="shared" si="26"/>
        <v>3.6159600997506236</v>
      </c>
      <c r="AJ98" s="17" t="s">
        <v>110</v>
      </c>
      <c r="AK98" s="16">
        <f t="shared" si="28"/>
        <v>3923.5668789808915</v>
      </c>
      <c r="AL98" s="29">
        <f t="shared" si="29"/>
        <v>1.54</v>
      </c>
    </row>
    <row r="99" spans="1:38">
      <c r="A99" s="70"/>
      <c r="B99" s="11" t="s">
        <v>154</v>
      </c>
      <c r="C99" s="13">
        <v>1600</v>
      </c>
      <c r="D99" s="13">
        <v>2000</v>
      </c>
      <c r="E99" s="13">
        <v>2600</v>
      </c>
      <c r="F99" s="13">
        <v>2600</v>
      </c>
      <c r="G99" s="13">
        <v>3700</v>
      </c>
      <c r="H99" s="12">
        <f t="shared" si="19"/>
        <v>12500</v>
      </c>
      <c r="I99" s="13">
        <v>3800</v>
      </c>
      <c r="J99" s="13">
        <v>13500</v>
      </c>
      <c r="K99" s="13">
        <v>3910</v>
      </c>
      <c r="L99" s="13">
        <v>1000</v>
      </c>
      <c r="M99" s="13">
        <v>5100</v>
      </c>
      <c r="N99" s="12">
        <f t="shared" si="21"/>
        <v>12500</v>
      </c>
      <c r="O99" s="14">
        <f t="shared" si="31"/>
        <v>17.52577319587629</v>
      </c>
      <c r="P99" s="21">
        <v>5.91</v>
      </c>
      <c r="Q99" s="21">
        <f t="shared" si="23"/>
        <v>3.1969309462915603</v>
      </c>
      <c r="R99" s="13" t="s">
        <v>110</v>
      </c>
      <c r="S99" s="12">
        <f t="shared" si="24"/>
        <v>740.2707275803723</v>
      </c>
      <c r="T99" s="28">
        <f t="shared" si="27"/>
        <v>2.3340000000000001</v>
      </c>
      <c r="U99" s="17">
        <v>1700</v>
      </c>
      <c r="V99" s="16">
        <v>2300</v>
      </c>
      <c r="W99" s="17">
        <v>3000</v>
      </c>
      <c r="X99" s="17">
        <v>3000</v>
      </c>
      <c r="Y99" s="17">
        <v>4500</v>
      </c>
      <c r="Z99" s="16">
        <f t="shared" si="30"/>
        <v>14500</v>
      </c>
      <c r="AA99" s="17">
        <v>3800</v>
      </c>
      <c r="AB99" s="16">
        <v>15000</v>
      </c>
      <c r="AC99" s="17">
        <v>4010</v>
      </c>
      <c r="AD99" s="17">
        <v>950</v>
      </c>
      <c r="AE99" s="17">
        <v>5000</v>
      </c>
      <c r="AF99" s="16">
        <v>11000</v>
      </c>
      <c r="AG99" s="18">
        <f t="shared" si="32"/>
        <v>17.790594498669034</v>
      </c>
      <c r="AH99" s="19">
        <v>3.93</v>
      </c>
      <c r="AI99" s="19">
        <f t="shared" si="26"/>
        <v>3.6159600997506236</v>
      </c>
      <c r="AJ99" s="17" t="s">
        <v>110</v>
      </c>
      <c r="AK99" s="16">
        <f t="shared" si="28"/>
        <v>3918.5750636132311</v>
      </c>
      <c r="AL99" s="29">
        <f t="shared" si="29"/>
        <v>1.542</v>
      </c>
    </row>
    <row r="100" spans="1:38">
      <c r="A100" s="70"/>
      <c r="B100" s="11" t="s">
        <v>155</v>
      </c>
      <c r="C100" s="13">
        <v>1600</v>
      </c>
      <c r="D100" s="13">
        <v>2400</v>
      </c>
      <c r="E100" s="13">
        <v>2400</v>
      </c>
      <c r="F100" s="13">
        <v>2400</v>
      </c>
      <c r="G100" s="13">
        <v>3700</v>
      </c>
      <c r="H100" s="12">
        <f t="shared" si="19"/>
        <v>12500</v>
      </c>
      <c r="I100" s="13">
        <v>3800</v>
      </c>
      <c r="J100" s="13">
        <v>13500</v>
      </c>
      <c r="K100" s="13">
        <v>3910</v>
      </c>
      <c r="L100" s="13">
        <v>1000</v>
      </c>
      <c r="M100" s="13">
        <v>5100</v>
      </c>
      <c r="N100" s="12">
        <f t="shared" si="21"/>
        <v>12500</v>
      </c>
      <c r="O100" s="14">
        <f t="shared" si="31"/>
        <v>17.52577319587629</v>
      </c>
      <c r="P100" s="21">
        <v>5.97</v>
      </c>
      <c r="Q100" s="21">
        <f t="shared" si="23"/>
        <v>3.1969309462915603</v>
      </c>
      <c r="R100" s="13" t="s">
        <v>110</v>
      </c>
      <c r="S100" s="12">
        <f t="shared" si="24"/>
        <v>732.83082077051927</v>
      </c>
      <c r="T100" s="28">
        <f t="shared" si="27"/>
        <v>2.3580000000000001</v>
      </c>
      <c r="U100" s="17">
        <v>1800</v>
      </c>
      <c r="V100" s="17">
        <v>2700</v>
      </c>
      <c r="W100" s="17">
        <v>2700</v>
      </c>
      <c r="X100" s="17">
        <v>2700</v>
      </c>
      <c r="Y100" s="17">
        <v>4500</v>
      </c>
      <c r="Z100" s="16">
        <f t="shared" si="30"/>
        <v>14400</v>
      </c>
      <c r="AA100" s="17">
        <v>3800</v>
      </c>
      <c r="AB100" s="16">
        <v>15000</v>
      </c>
      <c r="AC100" s="17">
        <v>4010</v>
      </c>
      <c r="AD100" s="17">
        <v>950</v>
      </c>
      <c r="AE100" s="17">
        <v>5000</v>
      </c>
      <c r="AF100" s="16">
        <v>11000</v>
      </c>
      <c r="AG100" s="18">
        <f t="shared" si="32"/>
        <v>17.790594498669034</v>
      </c>
      <c r="AH100" s="19">
        <v>3.9350000000000001</v>
      </c>
      <c r="AI100" s="19">
        <f t="shared" si="26"/>
        <v>3.5910224438902745</v>
      </c>
      <c r="AJ100" s="17" t="s">
        <v>110</v>
      </c>
      <c r="AK100" s="16">
        <f t="shared" si="28"/>
        <v>3913.5959339263027</v>
      </c>
      <c r="AL100" s="29">
        <f t="shared" si="29"/>
        <v>1.544</v>
      </c>
    </row>
    <row r="101" spans="1:38">
      <c r="A101" s="70"/>
      <c r="B101" s="11" t="s">
        <v>100</v>
      </c>
      <c r="C101" s="13">
        <v>2100</v>
      </c>
      <c r="D101" s="13">
        <v>2100</v>
      </c>
      <c r="E101" s="13">
        <v>2100</v>
      </c>
      <c r="F101" s="13">
        <v>2100</v>
      </c>
      <c r="G101" s="13">
        <v>4100</v>
      </c>
      <c r="H101" s="12">
        <f t="shared" si="19"/>
        <v>12500</v>
      </c>
      <c r="I101" s="13">
        <v>3800</v>
      </c>
      <c r="J101" s="13">
        <v>13500</v>
      </c>
      <c r="K101" s="13">
        <v>3910</v>
      </c>
      <c r="L101" s="13">
        <v>1000</v>
      </c>
      <c r="M101" s="13">
        <v>5100</v>
      </c>
      <c r="N101" s="12">
        <f t="shared" si="21"/>
        <v>12500</v>
      </c>
      <c r="O101" s="14">
        <f t="shared" si="31"/>
        <v>17.52577319587629</v>
      </c>
      <c r="P101" s="21">
        <v>6.01</v>
      </c>
      <c r="Q101" s="21">
        <f t="shared" si="23"/>
        <v>3.1969309462915603</v>
      </c>
      <c r="R101" s="13" t="s">
        <v>110</v>
      </c>
      <c r="S101" s="12">
        <f t="shared" si="24"/>
        <v>727.95341098169717</v>
      </c>
      <c r="T101" s="28">
        <f t="shared" si="27"/>
        <v>2.3740000000000001</v>
      </c>
      <c r="U101" s="17">
        <v>2400</v>
      </c>
      <c r="V101" s="16">
        <v>2400</v>
      </c>
      <c r="W101" s="17">
        <v>2400</v>
      </c>
      <c r="X101" s="17">
        <v>2400</v>
      </c>
      <c r="Y101" s="17">
        <v>4700</v>
      </c>
      <c r="Z101" s="16">
        <f t="shared" si="30"/>
        <v>14300</v>
      </c>
      <c r="AA101" s="17">
        <v>3800</v>
      </c>
      <c r="AB101" s="16">
        <v>15000</v>
      </c>
      <c r="AC101" s="17">
        <v>4010</v>
      </c>
      <c r="AD101" s="17">
        <v>950</v>
      </c>
      <c r="AE101" s="17">
        <v>5000</v>
      </c>
      <c r="AF101" s="16">
        <v>11000</v>
      </c>
      <c r="AG101" s="18">
        <f t="shared" si="32"/>
        <v>17.790594498669034</v>
      </c>
      <c r="AH101" s="19">
        <v>3.94</v>
      </c>
      <c r="AI101" s="19">
        <f t="shared" si="26"/>
        <v>3.5660847880299253</v>
      </c>
      <c r="AJ101" s="17" t="s">
        <v>110</v>
      </c>
      <c r="AK101" s="16">
        <f t="shared" si="28"/>
        <v>3908.6294416243659</v>
      </c>
      <c r="AL101" s="29">
        <f t="shared" si="29"/>
        <v>1.546</v>
      </c>
    </row>
    <row r="102" spans="1:38">
      <c r="A102" s="70"/>
      <c r="B102" s="11" t="s">
        <v>156</v>
      </c>
      <c r="C102" s="13">
        <v>1800</v>
      </c>
      <c r="D102" s="13">
        <v>1800</v>
      </c>
      <c r="E102" s="13">
        <v>1800</v>
      </c>
      <c r="F102" s="13">
        <v>1800</v>
      </c>
      <c r="G102" s="13">
        <v>5300</v>
      </c>
      <c r="H102" s="12">
        <f t="shared" si="19"/>
        <v>12500</v>
      </c>
      <c r="I102" s="13">
        <v>3800</v>
      </c>
      <c r="J102" s="13">
        <v>13500</v>
      </c>
      <c r="K102" s="13">
        <v>3910</v>
      </c>
      <c r="L102" s="13">
        <v>1000</v>
      </c>
      <c r="M102" s="13">
        <v>5100</v>
      </c>
      <c r="N102" s="12">
        <f t="shared" si="21"/>
        <v>12500</v>
      </c>
      <c r="O102" s="14">
        <f t="shared" si="31"/>
        <v>17.52577319587629</v>
      </c>
      <c r="P102" s="21">
        <v>6.05</v>
      </c>
      <c r="Q102" s="21">
        <f t="shared" si="23"/>
        <v>3.1969309462915603</v>
      </c>
      <c r="R102" s="13" t="s">
        <v>110</v>
      </c>
      <c r="S102" s="12">
        <f t="shared" si="24"/>
        <v>723.14049586776866</v>
      </c>
      <c r="T102" s="28">
        <f t="shared" si="27"/>
        <v>2.39</v>
      </c>
      <c r="U102" s="17">
        <v>2200</v>
      </c>
      <c r="V102" s="16">
        <v>2200</v>
      </c>
      <c r="W102" s="17">
        <v>2200</v>
      </c>
      <c r="X102" s="17">
        <v>2200</v>
      </c>
      <c r="Y102" s="17">
        <v>5700</v>
      </c>
      <c r="Z102" s="16">
        <f t="shared" si="30"/>
        <v>14500</v>
      </c>
      <c r="AA102" s="17">
        <v>3800</v>
      </c>
      <c r="AB102" s="16">
        <v>15000</v>
      </c>
      <c r="AC102" s="17">
        <v>4010</v>
      </c>
      <c r="AD102" s="17">
        <v>950</v>
      </c>
      <c r="AE102" s="17">
        <v>5000</v>
      </c>
      <c r="AF102" s="16">
        <v>11000</v>
      </c>
      <c r="AG102" s="18">
        <f t="shared" si="32"/>
        <v>17.790594498669034</v>
      </c>
      <c r="AH102" s="19">
        <v>3.9450000000000003</v>
      </c>
      <c r="AI102" s="19">
        <f t="shared" si="26"/>
        <v>3.6159600997506236</v>
      </c>
      <c r="AJ102" s="17" t="s">
        <v>110</v>
      </c>
      <c r="AK102" s="16">
        <f t="shared" si="28"/>
        <v>3903.6755386565274</v>
      </c>
      <c r="AL102" s="29">
        <f t="shared" si="29"/>
        <v>1.548</v>
      </c>
    </row>
    <row r="103" spans="1:38">
      <c r="A103" s="70"/>
      <c r="B103" s="11" t="s">
        <v>157</v>
      </c>
      <c r="C103" s="13">
        <v>2000</v>
      </c>
      <c r="D103" s="13">
        <v>2000</v>
      </c>
      <c r="E103" s="13">
        <v>2000</v>
      </c>
      <c r="F103" s="13">
        <v>2600</v>
      </c>
      <c r="G103" s="13">
        <v>3900</v>
      </c>
      <c r="H103" s="12">
        <f t="shared" si="19"/>
        <v>12500</v>
      </c>
      <c r="I103" s="13">
        <v>3800</v>
      </c>
      <c r="J103" s="13">
        <v>13500</v>
      </c>
      <c r="K103" s="13">
        <v>3910</v>
      </c>
      <c r="L103" s="13">
        <v>1000</v>
      </c>
      <c r="M103" s="13">
        <v>5100</v>
      </c>
      <c r="N103" s="12">
        <f t="shared" si="21"/>
        <v>12500</v>
      </c>
      <c r="O103" s="14">
        <f t="shared" si="31"/>
        <v>17.52577319587629</v>
      </c>
      <c r="P103" s="21">
        <v>6.07</v>
      </c>
      <c r="Q103" s="21">
        <f t="shared" si="23"/>
        <v>3.1969309462915603</v>
      </c>
      <c r="R103" s="13" t="s">
        <v>110</v>
      </c>
      <c r="S103" s="12">
        <f t="shared" si="24"/>
        <v>720.75782537067539</v>
      </c>
      <c r="T103" s="28">
        <f t="shared" si="27"/>
        <v>2.3980000000000001</v>
      </c>
      <c r="U103" s="17">
        <v>2200</v>
      </c>
      <c r="V103" s="16">
        <v>2200</v>
      </c>
      <c r="W103" s="17">
        <v>2200</v>
      </c>
      <c r="X103" s="17">
        <v>3200</v>
      </c>
      <c r="Y103" s="17">
        <v>4500</v>
      </c>
      <c r="Z103" s="16">
        <f t="shared" si="30"/>
        <v>14300</v>
      </c>
      <c r="AA103" s="17">
        <v>3800</v>
      </c>
      <c r="AB103" s="16">
        <v>15000</v>
      </c>
      <c r="AC103" s="17">
        <v>4010</v>
      </c>
      <c r="AD103" s="17">
        <v>950</v>
      </c>
      <c r="AE103" s="17">
        <v>5000</v>
      </c>
      <c r="AF103" s="16">
        <v>11000</v>
      </c>
      <c r="AG103" s="18">
        <f t="shared" si="32"/>
        <v>17.790594498669034</v>
      </c>
      <c r="AH103" s="19">
        <v>3.95</v>
      </c>
      <c r="AI103" s="19">
        <f t="shared" si="26"/>
        <v>3.5660847880299253</v>
      </c>
      <c r="AJ103" s="17" t="s">
        <v>110</v>
      </c>
      <c r="AK103" s="16">
        <f t="shared" si="28"/>
        <v>3898.7341772151894</v>
      </c>
      <c r="AL103" s="29">
        <f t="shared" si="29"/>
        <v>1.55</v>
      </c>
    </row>
    <row r="104" spans="1:38">
      <c r="A104" s="70"/>
      <c r="B104" s="11" t="s">
        <v>158</v>
      </c>
      <c r="C104" s="13">
        <v>1900</v>
      </c>
      <c r="D104" s="13">
        <v>1900</v>
      </c>
      <c r="E104" s="13">
        <v>1900</v>
      </c>
      <c r="F104" s="13">
        <v>3400</v>
      </c>
      <c r="G104" s="13">
        <v>3400</v>
      </c>
      <c r="H104" s="12">
        <f t="shared" si="19"/>
        <v>12500</v>
      </c>
      <c r="I104" s="13">
        <v>3800</v>
      </c>
      <c r="J104" s="13">
        <v>13500</v>
      </c>
      <c r="K104" s="13">
        <v>3910</v>
      </c>
      <c r="L104" s="13">
        <v>1000</v>
      </c>
      <c r="M104" s="13">
        <v>5100</v>
      </c>
      <c r="N104" s="12">
        <f t="shared" si="21"/>
        <v>12500</v>
      </c>
      <c r="O104" s="14">
        <f t="shared" si="31"/>
        <v>17.52577319587629</v>
      </c>
      <c r="P104" s="21">
        <v>6.03</v>
      </c>
      <c r="Q104" s="21">
        <f t="shared" si="23"/>
        <v>3.1969309462915603</v>
      </c>
      <c r="R104" s="13" t="s">
        <v>110</v>
      </c>
      <c r="S104" s="12">
        <f t="shared" si="24"/>
        <v>725.53897180762851</v>
      </c>
      <c r="T104" s="28">
        <f t="shared" si="27"/>
        <v>2.3820000000000001</v>
      </c>
      <c r="U104" s="17">
        <v>2200</v>
      </c>
      <c r="V104" s="16">
        <v>2200</v>
      </c>
      <c r="W104" s="17">
        <v>2200</v>
      </c>
      <c r="X104" s="17">
        <v>3800</v>
      </c>
      <c r="Y104" s="17">
        <v>3800</v>
      </c>
      <c r="Z104" s="16">
        <f t="shared" si="30"/>
        <v>14200</v>
      </c>
      <c r="AA104" s="17">
        <v>3800</v>
      </c>
      <c r="AB104" s="16">
        <v>15000</v>
      </c>
      <c r="AC104" s="17">
        <v>4010</v>
      </c>
      <c r="AD104" s="17">
        <v>950</v>
      </c>
      <c r="AE104" s="17">
        <v>5000</v>
      </c>
      <c r="AF104" s="16">
        <v>11000</v>
      </c>
      <c r="AG104" s="18">
        <f t="shared" si="32"/>
        <v>17.790594498669034</v>
      </c>
      <c r="AH104" s="19">
        <v>3.9550000000000001</v>
      </c>
      <c r="AI104" s="19">
        <f t="shared" si="26"/>
        <v>3.5411471321695762</v>
      </c>
      <c r="AJ104" s="17" t="s">
        <v>110</v>
      </c>
      <c r="AK104" s="16">
        <f t="shared" si="28"/>
        <v>3893.8053097345132</v>
      </c>
      <c r="AL104" s="29">
        <f t="shared" si="29"/>
        <v>1.552</v>
      </c>
    </row>
    <row r="105" spans="1:38">
      <c r="A105" s="70"/>
      <c r="B105" s="11" t="s">
        <v>159</v>
      </c>
      <c r="C105" s="13">
        <v>1900</v>
      </c>
      <c r="D105" s="13">
        <v>1900</v>
      </c>
      <c r="E105" s="13">
        <v>2400</v>
      </c>
      <c r="F105" s="13">
        <v>2400</v>
      </c>
      <c r="G105" s="13">
        <v>3900</v>
      </c>
      <c r="H105" s="12">
        <f t="shared" si="19"/>
        <v>12500</v>
      </c>
      <c r="I105" s="13">
        <v>3800</v>
      </c>
      <c r="J105" s="13">
        <v>13500</v>
      </c>
      <c r="K105" s="13">
        <v>3910</v>
      </c>
      <c r="L105" s="13">
        <v>1000</v>
      </c>
      <c r="M105" s="13">
        <v>5100</v>
      </c>
      <c r="N105" s="12">
        <f t="shared" si="21"/>
        <v>12500</v>
      </c>
      <c r="O105" s="14">
        <f t="shared" si="31"/>
        <v>17.52577319587629</v>
      </c>
      <c r="P105" s="21">
        <v>6.05</v>
      </c>
      <c r="Q105" s="21">
        <f t="shared" si="23"/>
        <v>3.1969309462915603</v>
      </c>
      <c r="R105" s="13" t="s">
        <v>110</v>
      </c>
      <c r="S105" s="12">
        <f t="shared" si="24"/>
        <v>723.14049586776866</v>
      </c>
      <c r="T105" s="28">
        <f t="shared" si="27"/>
        <v>2.39</v>
      </c>
      <c r="U105" s="17">
        <v>2200</v>
      </c>
      <c r="V105" s="16">
        <v>2200</v>
      </c>
      <c r="W105" s="17">
        <v>2600</v>
      </c>
      <c r="X105" s="17">
        <v>2600</v>
      </c>
      <c r="Y105" s="17">
        <v>4700</v>
      </c>
      <c r="Z105" s="16">
        <f t="shared" si="30"/>
        <v>14300</v>
      </c>
      <c r="AA105" s="17">
        <v>3800</v>
      </c>
      <c r="AB105" s="16">
        <v>15000</v>
      </c>
      <c r="AC105" s="17">
        <v>4010</v>
      </c>
      <c r="AD105" s="17">
        <v>950</v>
      </c>
      <c r="AE105" s="17">
        <v>5000</v>
      </c>
      <c r="AF105" s="16">
        <v>11000</v>
      </c>
      <c r="AG105" s="18">
        <f t="shared" si="32"/>
        <v>17.790594498669034</v>
      </c>
      <c r="AH105" s="19">
        <v>3.96</v>
      </c>
      <c r="AI105" s="19">
        <f t="shared" si="26"/>
        <v>3.5660847880299253</v>
      </c>
      <c r="AJ105" s="17" t="s">
        <v>110</v>
      </c>
      <c r="AK105" s="16">
        <f t="shared" si="28"/>
        <v>3888.8888888888891</v>
      </c>
      <c r="AL105" s="29">
        <f t="shared" si="29"/>
        <v>1.554</v>
      </c>
    </row>
    <row r="106" spans="1:38">
      <c r="A106" s="70"/>
      <c r="B106" s="11" t="s">
        <v>160</v>
      </c>
      <c r="C106" s="13">
        <v>1900</v>
      </c>
      <c r="D106" s="13">
        <v>2300</v>
      </c>
      <c r="E106" s="13">
        <v>2300</v>
      </c>
      <c r="F106" s="13">
        <v>2300</v>
      </c>
      <c r="G106" s="13">
        <v>3700</v>
      </c>
      <c r="H106" s="12">
        <f t="shared" si="19"/>
        <v>12500</v>
      </c>
      <c r="I106" s="13">
        <v>3800</v>
      </c>
      <c r="J106" s="13">
        <v>13500</v>
      </c>
      <c r="K106" s="13">
        <v>4030</v>
      </c>
      <c r="L106" s="13">
        <v>1000</v>
      </c>
      <c r="M106" s="13">
        <v>5100</v>
      </c>
      <c r="N106" s="12">
        <f t="shared" si="21"/>
        <v>12500</v>
      </c>
      <c r="O106" s="14">
        <f t="shared" si="31"/>
        <v>18.063648588077093</v>
      </c>
      <c r="P106" s="21">
        <v>6.07</v>
      </c>
      <c r="Q106" s="21">
        <f t="shared" si="23"/>
        <v>3.1017369727047148</v>
      </c>
      <c r="R106" s="13" t="s">
        <v>110</v>
      </c>
      <c r="S106" s="12">
        <f t="shared" si="24"/>
        <v>720.75782537067539</v>
      </c>
      <c r="T106" s="28">
        <f t="shared" si="27"/>
        <v>2.3980000000000001</v>
      </c>
      <c r="U106" s="17">
        <v>2200</v>
      </c>
      <c r="V106" s="17">
        <v>2600</v>
      </c>
      <c r="W106" s="17">
        <v>2600</v>
      </c>
      <c r="X106" s="17">
        <v>2600</v>
      </c>
      <c r="Y106" s="17">
        <v>4500</v>
      </c>
      <c r="Z106" s="16">
        <f t="shared" si="30"/>
        <v>14500</v>
      </c>
      <c r="AA106" s="17">
        <v>3800</v>
      </c>
      <c r="AB106" s="16">
        <v>15000</v>
      </c>
      <c r="AC106" s="17">
        <v>4010</v>
      </c>
      <c r="AD106" s="17">
        <v>950</v>
      </c>
      <c r="AE106" s="17">
        <v>5000</v>
      </c>
      <c r="AF106" s="16">
        <v>11000</v>
      </c>
      <c r="AG106" s="18">
        <f t="shared" si="32"/>
        <v>17.790594498669034</v>
      </c>
      <c r="AH106" s="19">
        <v>3.9650000000000003</v>
      </c>
      <c r="AI106" s="19">
        <f t="shared" si="26"/>
        <v>3.6159600997506236</v>
      </c>
      <c r="AJ106" s="17" t="s">
        <v>110</v>
      </c>
      <c r="AK106" s="16">
        <f t="shared" si="28"/>
        <v>3883.984867591425</v>
      </c>
      <c r="AL106" s="29">
        <f t="shared" si="29"/>
        <v>1.556</v>
      </c>
    </row>
    <row r="107" spans="1:38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2"/>
    </row>
    <row r="108" spans="1:38" ht="15.75">
      <c r="A108" s="65" t="s">
        <v>161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2"/>
    </row>
    <row r="109" spans="1:38">
      <c r="A109" s="66" t="s">
        <v>1</v>
      </c>
      <c r="B109" s="67" t="s">
        <v>2</v>
      </c>
      <c r="C109" s="64" t="s">
        <v>3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3" t="s">
        <v>4</v>
      </c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</row>
    <row r="110" spans="1:38">
      <c r="A110" s="66"/>
      <c r="B110" s="67"/>
      <c r="C110" s="4" t="s">
        <v>5</v>
      </c>
      <c r="D110" s="4" t="s">
        <v>6</v>
      </c>
      <c r="E110" s="4" t="s">
        <v>7</v>
      </c>
      <c r="F110" s="4" t="s">
        <v>8</v>
      </c>
      <c r="G110" s="4" t="s">
        <v>47</v>
      </c>
      <c r="H110" s="64" t="s">
        <v>9</v>
      </c>
      <c r="I110" s="64"/>
      <c r="J110" s="64"/>
      <c r="K110" s="64" t="s">
        <v>10</v>
      </c>
      <c r="L110" s="64"/>
      <c r="M110" s="64"/>
      <c r="N110" s="64" t="s">
        <v>122</v>
      </c>
      <c r="O110" s="68" t="s">
        <v>12</v>
      </c>
      <c r="P110" s="68" t="s">
        <v>14</v>
      </c>
      <c r="Q110" s="4" t="s">
        <v>11</v>
      </c>
      <c r="R110" s="64" t="s">
        <v>15</v>
      </c>
      <c r="S110" s="64" t="s">
        <v>16</v>
      </c>
      <c r="T110" s="64" t="s">
        <v>108</v>
      </c>
      <c r="U110" s="8" t="s">
        <v>5</v>
      </c>
      <c r="V110" s="8" t="s">
        <v>6</v>
      </c>
      <c r="W110" s="8" t="s">
        <v>7</v>
      </c>
      <c r="X110" s="8" t="s">
        <v>8</v>
      </c>
      <c r="Y110" s="8"/>
      <c r="Z110" s="63" t="s">
        <v>9</v>
      </c>
      <c r="AA110" s="63"/>
      <c r="AB110" s="63"/>
      <c r="AC110" s="63" t="s">
        <v>123</v>
      </c>
      <c r="AD110" s="63"/>
      <c r="AE110" s="63"/>
      <c r="AF110" s="63" t="s">
        <v>101</v>
      </c>
      <c r="AG110" s="69" t="s">
        <v>12</v>
      </c>
      <c r="AH110" s="69" t="s">
        <v>102</v>
      </c>
      <c r="AI110" s="9" t="s">
        <v>17</v>
      </c>
      <c r="AJ110" s="63" t="s">
        <v>15</v>
      </c>
      <c r="AK110" s="63" t="s">
        <v>103</v>
      </c>
      <c r="AL110" s="63" t="s">
        <v>109</v>
      </c>
    </row>
    <row r="111" spans="1:38">
      <c r="A111" s="74"/>
      <c r="B111" s="7"/>
      <c r="C111" s="4" t="s">
        <v>30</v>
      </c>
      <c r="D111" s="4" t="s">
        <v>30</v>
      </c>
      <c r="E111" s="4" t="s">
        <v>30</v>
      </c>
      <c r="F111" s="4" t="s">
        <v>30</v>
      </c>
      <c r="G111" s="4"/>
      <c r="H111" s="10" t="s">
        <v>124</v>
      </c>
      <c r="I111" s="10" t="s">
        <v>125</v>
      </c>
      <c r="J111" s="10" t="s">
        <v>126</v>
      </c>
      <c r="K111" s="4" t="s">
        <v>127</v>
      </c>
      <c r="L111" s="4" t="s">
        <v>20</v>
      </c>
      <c r="M111" s="4" t="s">
        <v>21</v>
      </c>
      <c r="N111" s="64"/>
      <c r="O111" s="68"/>
      <c r="P111" s="68"/>
      <c r="Q111" s="4" t="s">
        <v>23</v>
      </c>
      <c r="R111" s="64"/>
      <c r="S111" s="64"/>
      <c r="T111" s="64"/>
      <c r="U111" s="8" t="s">
        <v>30</v>
      </c>
      <c r="V111" s="8" t="s">
        <v>30</v>
      </c>
      <c r="W111" s="8" t="s">
        <v>30</v>
      </c>
      <c r="X111" s="8" t="s">
        <v>30</v>
      </c>
      <c r="Y111" s="8"/>
      <c r="Z111" s="5" t="s">
        <v>128</v>
      </c>
      <c r="AA111" s="5" t="s">
        <v>129</v>
      </c>
      <c r="AB111" s="5" t="s">
        <v>22</v>
      </c>
      <c r="AC111" s="5" t="s">
        <v>19</v>
      </c>
      <c r="AD111" s="5" t="s">
        <v>20</v>
      </c>
      <c r="AE111" s="5" t="s">
        <v>21</v>
      </c>
      <c r="AF111" s="63"/>
      <c r="AG111" s="69"/>
      <c r="AH111" s="69"/>
      <c r="AI111" s="9" t="s">
        <v>23</v>
      </c>
      <c r="AJ111" s="63"/>
      <c r="AK111" s="63"/>
      <c r="AL111" s="63"/>
    </row>
    <row r="112" spans="1:38">
      <c r="A112" s="75"/>
      <c r="B112" s="11" t="s">
        <v>34</v>
      </c>
      <c r="C112" s="12">
        <v>2100</v>
      </c>
      <c r="D112" s="12">
        <v>2100</v>
      </c>
      <c r="E112" s="12">
        <v>5000</v>
      </c>
      <c r="F112" s="12"/>
      <c r="G112" s="12"/>
      <c r="H112" s="12">
        <f t="shared" ref="H112:H175" si="33">C112+D112+E112+F112+G112</f>
        <v>9200</v>
      </c>
      <c r="I112" s="13">
        <v>3200</v>
      </c>
      <c r="J112" s="12">
        <f t="shared" ref="J112:J175" si="34">H112+1000</f>
        <v>10200</v>
      </c>
      <c r="K112" s="13">
        <v>3060</v>
      </c>
      <c r="L112" s="13">
        <v>1050</v>
      </c>
      <c r="M112" s="13">
        <f t="shared" ref="M112:M130" si="35">K112*1.5</f>
        <v>4590</v>
      </c>
      <c r="N112" s="12">
        <f t="shared" ref="N112:N175" si="36">H112</f>
        <v>9200</v>
      </c>
      <c r="O112" s="14">
        <f t="shared" ref="O112:O175" si="37">K112/658/0.85</f>
        <v>5.4711246200607908</v>
      </c>
      <c r="P112" s="13">
        <v>5.65</v>
      </c>
      <c r="Q112" s="15">
        <f t="shared" ref="Q112:Q175" si="38">H112/K112</f>
        <v>3.0065359477124183</v>
      </c>
      <c r="R112" s="13" t="s">
        <v>110</v>
      </c>
      <c r="S112" s="12">
        <f t="shared" ref="S112:S175" si="39">H112*350/P112/1000</f>
        <v>569.91150442477874</v>
      </c>
      <c r="T112" s="28" t="s">
        <v>110</v>
      </c>
      <c r="U112" s="16">
        <v>2600</v>
      </c>
      <c r="V112" s="16">
        <v>2600</v>
      </c>
      <c r="W112" s="16">
        <v>5500</v>
      </c>
      <c r="X112" s="16"/>
      <c r="Y112" s="16"/>
      <c r="Z112" s="16">
        <f t="shared" ref="Z112:Z136" si="40">U112+V112+W112</f>
        <v>10700</v>
      </c>
      <c r="AA112" s="17">
        <v>3500</v>
      </c>
      <c r="AB112" s="17">
        <f t="shared" ref="AB112:AB175" si="41">Z112*1.1</f>
        <v>11770.000000000002</v>
      </c>
      <c r="AC112" s="17">
        <v>3360</v>
      </c>
      <c r="AD112" s="17">
        <v>900</v>
      </c>
      <c r="AE112" s="17">
        <f t="shared" ref="AE112:AE175" si="42">AC112*1.4</f>
        <v>4704</v>
      </c>
      <c r="AF112" s="17">
        <v>8000</v>
      </c>
      <c r="AG112" s="18">
        <f t="shared" ref="AG112:AG175" si="43">AC112/658/0.85</f>
        <v>6.0075093867334175</v>
      </c>
      <c r="AH112" s="19">
        <v>3.83</v>
      </c>
      <c r="AI112" s="19">
        <f t="shared" ref="AI112:AI175" si="44">Z112/AC112</f>
        <v>3.1845238095238093</v>
      </c>
      <c r="AJ112" s="17" t="s">
        <v>110</v>
      </c>
      <c r="AK112" s="16">
        <f>AF112*1400/AH112/1000</f>
        <v>2924.2819843342036</v>
      </c>
      <c r="AL112" s="29" t="s">
        <v>110</v>
      </c>
    </row>
    <row r="113" spans="1:38">
      <c r="A113" s="75"/>
      <c r="B113" s="11" t="s">
        <v>48</v>
      </c>
      <c r="C113" s="12">
        <v>2100</v>
      </c>
      <c r="D113" s="12">
        <v>2100</v>
      </c>
      <c r="E113" s="12">
        <v>7000</v>
      </c>
      <c r="F113" s="12"/>
      <c r="G113" s="12"/>
      <c r="H113" s="12">
        <f t="shared" si="33"/>
        <v>11200</v>
      </c>
      <c r="I113" s="13">
        <v>3200</v>
      </c>
      <c r="J113" s="12">
        <f t="shared" si="34"/>
        <v>12200</v>
      </c>
      <c r="K113" s="13">
        <v>3060</v>
      </c>
      <c r="L113" s="13">
        <v>1050</v>
      </c>
      <c r="M113" s="13">
        <f t="shared" si="35"/>
        <v>4590</v>
      </c>
      <c r="N113" s="12">
        <f t="shared" si="36"/>
        <v>11200</v>
      </c>
      <c r="O113" s="14">
        <f t="shared" si="37"/>
        <v>5.4711246200607908</v>
      </c>
      <c r="P113" s="13">
        <v>5.71</v>
      </c>
      <c r="Q113" s="15">
        <f t="shared" si="38"/>
        <v>3.6601307189542482</v>
      </c>
      <c r="R113" s="13" t="s">
        <v>110</v>
      </c>
      <c r="S113" s="12">
        <f t="shared" si="39"/>
        <v>686.51488616462348</v>
      </c>
      <c r="T113" s="28" t="s">
        <v>110</v>
      </c>
      <c r="U113" s="16">
        <v>2600</v>
      </c>
      <c r="V113" s="16">
        <v>2600</v>
      </c>
      <c r="W113" s="16">
        <v>7200</v>
      </c>
      <c r="X113" s="16"/>
      <c r="Y113" s="16"/>
      <c r="Z113" s="16">
        <f t="shared" si="40"/>
        <v>12400</v>
      </c>
      <c r="AA113" s="17">
        <v>3500</v>
      </c>
      <c r="AB113" s="17">
        <f t="shared" si="41"/>
        <v>13640.000000000002</v>
      </c>
      <c r="AC113" s="17">
        <v>3360</v>
      </c>
      <c r="AD113" s="17">
        <v>900</v>
      </c>
      <c r="AE113" s="17">
        <f t="shared" si="42"/>
        <v>4704</v>
      </c>
      <c r="AF113" s="17">
        <v>10000</v>
      </c>
      <c r="AG113" s="18">
        <f t="shared" si="43"/>
        <v>6.0075093867334175</v>
      </c>
      <c r="AH113" s="19">
        <v>3.85</v>
      </c>
      <c r="AI113" s="19">
        <f t="shared" si="44"/>
        <v>3.6904761904761907</v>
      </c>
      <c r="AJ113" s="17" t="s">
        <v>110</v>
      </c>
      <c r="AK113" s="16">
        <f t="shared" ref="AK113:AK176" si="45">AF113*1400/AH113/1000</f>
        <v>3636.363636363636</v>
      </c>
      <c r="AL113" s="29" t="s">
        <v>110</v>
      </c>
    </row>
    <row r="114" spans="1:38">
      <c r="A114" s="75"/>
      <c r="B114" s="20" t="s">
        <v>130</v>
      </c>
      <c r="C114" s="12">
        <v>2100</v>
      </c>
      <c r="D114" s="12">
        <v>2100</v>
      </c>
      <c r="E114" s="12">
        <v>7800</v>
      </c>
      <c r="F114" s="12"/>
      <c r="G114" s="12"/>
      <c r="H114" s="12">
        <f t="shared" si="33"/>
        <v>12000</v>
      </c>
      <c r="I114" s="13">
        <v>3200</v>
      </c>
      <c r="J114" s="12">
        <f t="shared" si="34"/>
        <v>13000</v>
      </c>
      <c r="K114" s="13">
        <v>3400</v>
      </c>
      <c r="L114" s="13">
        <v>1050</v>
      </c>
      <c r="M114" s="13">
        <f t="shared" si="35"/>
        <v>5100</v>
      </c>
      <c r="N114" s="12">
        <f t="shared" si="36"/>
        <v>12000</v>
      </c>
      <c r="O114" s="14">
        <f t="shared" si="37"/>
        <v>6.0790273556231007</v>
      </c>
      <c r="P114" s="13">
        <v>5.71</v>
      </c>
      <c r="Q114" s="15">
        <f t="shared" si="38"/>
        <v>3.5294117647058822</v>
      </c>
      <c r="R114" s="13" t="s">
        <v>110</v>
      </c>
      <c r="S114" s="12">
        <f t="shared" si="39"/>
        <v>735.55166374781084</v>
      </c>
      <c r="T114" s="28">
        <f t="shared" ref="T114:T177" si="46">P114/2.5-0.03</f>
        <v>2.254</v>
      </c>
      <c r="U114" s="16">
        <v>2600</v>
      </c>
      <c r="V114" s="16">
        <v>2600</v>
      </c>
      <c r="W114" s="16">
        <v>8600</v>
      </c>
      <c r="X114" s="16"/>
      <c r="Y114" s="16"/>
      <c r="Z114" s="16">
        <f t="shared" si="40"/>
        <v>13800</v>
      </c>
      <c r="AA114" s="17">
        <v>3500</v>
      </c>
      <c r="AB114" s="17">
        <f t="shared" si="41"/>
        <v>15180.000000000002</v>
      </c>
      <c r="AC114" s="17">
        <v>3960</v>
      </c>
      <c r="AD114" s="17">
        <v>900</v>
      </c>
      <c r="AE114" s="17">
        <f t="shared" si="42"/>
        <v>5544</v>
      </c>
      <c r="AF114" s="17">
        <v>10000</v>
      </c>
      <c r="AG114" s="18">
        <f t="shared" si="43"/>
        <v>7.0802789200786691</v>
      </c>
      <c r="AH114" s="19">
        <v>3.87</v>
      </c>
      <c r="AI114" s="19">
        <f t="shared" si="44"/>
        <v>3.4848484848484849</v>
      </c>
      <c r="AJ114" s="17" t="s">
        <v>110</v>
      </c>
      <c r="AK114" s="16">
        <f t="shared" si="45"/>
        <v>3617.5710594315246</v>
      </c>
      <c r="AL114" s="29">
        <f t="shared" ref="AL114:AL177" si="47">AH114/2.5-0.03</f>
        <v>1.518</v>
      </c>
    </row>
    <row r="115" spans="1:38">
      <c r="A115" s="75"/>
      <c r="B115" s="20" t="s">
        <v>50</v>
      </c>
      <c r="C115" s="12">
        <v>2100</v>
      </c>
      <c r="D115" s="12">
        <v>2600</v>
      </c>
      <c r="E115" s="12">
        <v>7000</v>
      </c>
      <c r="F115" s="12"/>
      <c r="G115" s="12"/>
      <c r="H115" s="12">
        <f t="shared" si="33"/>
        <v>11700</v>
      </c>
      <c r="I115" s="13">
        <v>3200</v>
      </c>
      <c r="J115" s="12">
        <f t="shared" si="34"/>
        <v>12700</v>
      </c>
      <c r="K115" s="13">
        <v>3120</v>
      </c>
      <c r="L115" s="13">
        <v>1050</v>
      </c>
      <c r="M115" s="13">
        <f t="shared" si="35"/>
        <v>4680</v>
      </c>
      <c r="N115" s="12">
        <f t="shared" si="36"/>
        <v>11700</v>
      </c>
      <c r="O115" s="14">
        <f t="shared" si="37"/>
        <v>5.5784015733953156</v>
      </c>
      <c r="P115" s="13">
        <v>5.85</v>
      </c>
      <c r="Q115" s="15">
        <f t="shared" si="38"/>
        <v>3.75</v>
      </c>
      <c r="R115" s="13" t="s">
        <v>110</v>
      </c>
      <c r="S115" s="12">
        <f t="shared" si="39"/>
        <v>700</v>
      </c>
      <c r="T115" s="28" t="s">
        <v>110</v>
      </c>
      <c r="U115" s="16">
        <v>2600</v>
      </c>
      <c r="V115" s="16">
        <v>3000</v>
      </c>
      <c r="W115" s="16">
        <v>7200</v>
      </c>
      <c r="X115" s="16"/>
      <c r="Y115" s="16"/>
      <c r="Z115" s="16">
        <f t="shared" si="40"/>
        <v>12800</v>
      </c>
      <c r="AA115" s="17">
        <v>3200</v>
      </c>
      <c r="AB115" s="17">
        <f t="shared" si="41"/>
        <v>14080.000000000002</v>
      </c>
      <c r="AC115" s="17">
        <v>3420</v>
      </c>
      <c r="AD115" s="17">
        <v>900</v>
      </c>
      <c r="AE115" s="17">
        <f t="shared" si="42"/>
        <v>4788</v>
      </c>
      <c r="AF115" s="17">
        <v>10000</v>
      </c>
      <c r="AG115" s="18">
        <f t="shared" si="43"/>
        <v>6.1147863400679423</v>
      </c>
      <c r="AH115" s="19">
        <v>3.85</v>
      </c>
      <c r="AI115" s="19">
        <f t="shared" si="44"/>
        <v>3.742690058479532</v>
      </c>
      <c r="AJ115" s="17" t="s">
        <v>110</v>
      </c>
      <c r="AK115" s="16">
        <f t="shared" si="45"/>
        <v>3636.363636363636</v>
      </c>
      <c r="AL115" s="29" t="s">
        <v>110</v>
      </c>
    </row>
    <row r="116" spans="1:38">
      <c r="A116" s="75"/>
      <c r="B116" s="20" t="s">
        <v>131</v>
      </c>
      <c r="C116" s="12">
        <v>2100</v>
      </c>
      <c r="D116" s="12">
        <v>2600</v>
      </c>
      <c r="E116" s="12">
        <v>7800</v>
      </c>
      <c r="F116" s="12"/>
      <c r="G116" s="12"/>
      <c r="H116" s="12">
        <f t="shared" si="33"/>
        <v>12500</v>
      </c>
      <c r="I116" s="13">
        <v>3200</v>
      </c>
      <c r="J116" s="12">
        <f t="shared" si="34"/>
        <v>13500</v>
      </c>
      <c r="K116" s="13">
        <v>3450</v>
      </c>
      <c r="L116" s="13">
        <v>1050</v>
      </c>
      <c r="M116" s="13">
        <f t="shared" si="35"/>
        <v>5175</v>
      </c>
      <c r="N116" s="12">
        <f t="shared" si="36"/>
        <v>12500</v>
      </c>
      <c r="O116" s="14">
        <f t="shared" si="37"/>
        <v>6.1684248167352047</v>
      </c>
      <c r="P116" s="13">
        <v>5.85</v>
      </c>
      <c r="Q116" s="15">
        <f t="shared" si="38"/>
        <v>3.6231884057971016</v>
      </c>
      <c r="R116" s="13" t="s">
        <v>110</v>
      </c>
      <c r="S116" s="12">
        <f t="shared" si="39"/>
        <v>747.86324786324792</v>
      </c>
      <c r="T116" s="28">
        <f t="shared" si="46"/>
        <v>2.31</v>
      </c>
      <c r="U116" s="16">
        <v>2600</v>
      </c>
      <c r="V116" s="16">
        <v>3000</v>
      </c>
      <c r="W116" s="16">
        <v>8600</v>
      </c>
      <c r="X116" s="16"/>
      <c r="Y116" s="16"/>
      <c r="Z116" s="16">
        <f t="shared" si="40"/>
        <v>14200</v>
      </c>
      <c r="AA116" s="17">
        <v>3200</v>
      </c>
      <c r="AB116" s="17">
        <f t="shared" si="41"/>
        <v>15620.000000000002</v>
      </c>
      <c r="AC116" s="17">
        <v>3750</v>
      </c>
      <c r="AD116" s="17">
        <v>900</v>
      </c>
      <c r="AE116" s="17">
        <f t="shared" si="42"/>
        <v>5250</v>
      </c>
      <c r="AF116" s="17">
        <v>11000</v>
      </c>
      <c r="AG116" s="18">
        <f t="shared" si="43"/>
        <v>6.7048095834078314</v>
      </c>
      <c r="AH116" s="19">
        <v>3.89</v>
      </c>
      <c r="AI116" s="19">
        <f t="shared" si="44"/>
        <v>3.7866666666666666</v>
      </c>
      <c r="AJ116" s="17" t="s">
        <v>110</v>
      </c>
      <c r="AK116" s="16">
        <f t="shared" si="45"/>
        <v>3958.8688946015427</v>
      </c>
      <c r="AL116" s="29">
        <f t="shared" si="47"/>
        <v>1.526</v>
      </c>
    </row>
    <row r="117" spans="1:38">
      <c r="A117" s="75"/>
      <c r="B117" s="11" t="s">
        <v>52</v>
      </c>
      <c r="C117" s="12">
        <v>2100</v>
      </c>
      <c r="D117" s="12">
        <v>3500</v>
      </c>
      <c r="E117" s="12">
        <v>7000</v>
      </c>
      <c r="F117" s="12"/>
      <c r="G117" s="12"/>
      <c r="H117" s="12">
        <f t="shared" si="33"/>
        <v>12600</v>
      </c>
      <c r="I117" s="13">
        <v>3200</v>
      </c>
      <c r="J117" s="12">
        <f t="shared" si="34"/>
        <v>13600</v>
      </c>
      <c r="K117" s="13">
        <v>3365</v>
      </c>
      <c r="L117" s="13">
        <v>1050</v>
      </c>
      <c r="M117" s="13">
        <f t="shared" si="35"/>
        <v>5047.5</v>
      </c>
      <c r="N117" s="12">
        <f t="shared" si="36"/>
        <v>12600</v>
      </c>
      <c r="O117" s="14">
        <f t="shared" si="37"/>
        <v>6.0164491328446275</v>
      </c>
      <c r="P117" s="13">
        <v>5.85</v>
      </c>
      <c r="Q117" s="15">
        <f t="shared" si="38"/>
        <v>3.7444279346210996</v>
      </c>
      <c r="R117" s="13" t="s">
        <v>110</v>
      </c>
      <c r="S117" s="12">
        <f t="shared" si="39"/>
        <v>753.84615384615392</v>
      </c>
      <c r="T117" s="28">
        <f t="shared" si="46"/>
        <v>2.31</v>
      </c>
      <c r="U117" s="16">
        <v>2600</v>
      </c>
      <c r="V117" s="16">
        <v>3700</v>
      </c>
      <c r="W117" s="16">
        <v>7200</v>
      </c>
      <c r="X117" s="16"/>
      <c r="Y117" s="16"/>
      <c r="Z117" s="16">
        <f t="shared" si="40"/>
        <v>13500</v>
      </c>
      <c r="AA117" s="17">
        <v>3200</v>
      </c>
      <c r="AB117" s="17">
        <f t="shared" si="41"/>
        <v>14850.000000000002</v>
      </c>
      <c r="AC117" s="17">
        <v>3465</v>
      </c>
      <c r="AD117" s="17">
        <v>900</v>
      </c>
      <c r="AE117" s="17">
        <f t="shared" si="42"/>
        <v>4851</v>
      </c>
      <c r="AF117" s="17">
        <v>10000</v>
      </c>
      <c r="AG117" s="18">
        <f t="shared" si="43"/>
        <v>6.1952440550688364</v>
      </c>
      <c r="AH117" s="19">
        <v>3.87</v>
      </c>
      <c r="AI117" s="19">
        <f t="shared" si="44"/>
        <v>3.8961038961038961</v>
      </c>
      <c r="AJ117" s="17" t="s">
        <v>110</v>
      </c>
      <c r="AK117" s="16">
        <f t="shared" si="45"/>
        <v>3617.5710594315246</v>
      </c>
      <c r="AL117" s="29">
        <f t="shared" si="47"/>
        <v>1.518</v>
      </c>
    </row>
    <row r="118" spans="1:38">
      <c r="A118" s="75"/>
      <c r="B118" s="11" t="s">
        <v>132</v>
      </c>
      <c r="C118" s="12">
        <v>2100</v>
      </c>
      <c r="D118" s="12">
        <v>3500</v>
      </c>
      <c r="E118" s="12">
        <v>7800</v>
      </c>
      <c r="F118" s="12"/>
      <c r="G118" s="12"/>
      <c r="H118" s="12">
        <f t="shared" si="33"/>
        <v>13400</v>
      </c>
      <c r="I118" s="13">
        <v>3200</v>
      </c>
      <c r="J118" s="12">
        <f t="shared" si="34"/>
        <v>14400</v>
      </c>
      <c r="K118" s="13">
        <v>3450</v>
      </c>
      <c r="L118" s="13">
        <v>1050</v>
      </c>
      <c r="M118" s="13">
        <f t="shared" si="35"/>
        <v>5175</v>
      </c>
      <c r="N118" s="12">
        <f t="shared" si="36"/>
        <v>13400</v>
      </c>
      <c r="O118" s="14">
        <f t="shared" si="37"/>
        <v>6.1684248167352047</v>
      </c>
      <c r="P118" s="13">
        <v>5.91</v>
      </c>
      <c r="Q118" s="15">
        <f t="shared" si="38"/>
        <v>3.8840579710144927</v>
      </c>
      <c r="R118" s="13" t="s">
        <v>110</v>
      </c>
      <c r="S118" s="12">
        <f t="shared" si="39"/>
        <v>793.57021996615913</v>
      </c>
      <c r="T118" s="28">
        <f t="shared" si="46"/>
        <v>2.3340000000000001</v>
      </c>
      <c r="U118" s="16">
        <v>2600</v>
      </c>
      <c r="V118" s="16">
        <v>3700</v>
      </c>
      <c r="W118" s="16">
        <v>8600</v>
      </c>
      <c r="X118" s="16"/>
      <c r="Y118" s="16"/>
      <c r="Z118" s="16">
        <f t="shared" si="40"/>
        <v>14900</v>
      </c>
      <c r="AA118" s="17">
        <v>3200</v>
      </c>
      <c r="AB118" s="17">
        <f t="shared" si="41"/>
        <v>16390</v>
      </c>
      <c r="AC118" s="17">
        <v>3800</v>
      </c>
      <c r="AD118" s="17">
        <v>900</v>
      </c>
      <c r="AE118" s="17">
        <f t="shared" si="42"/>
        <v>5320</v>
      </c>
      <c r="AF118" s="17">
        <v>11000</v>
      </c>
      <c r="AG118" s="18">
        <f t="shared" si="43"/>
        <v>6.7942070445199354</v>
      </c>
      <c r="AH118" s="19">
        <v>3.89</v>
      </c>
      <c r="AI118" s="19">
        <f t="shared" si="44"/>
        <v>3.9210526315789473</v>
      </c>
      <c r="AJ118" s="17" t="s">
        <v>110</v>
      </c>
      <c r="AK118" s="16">
        <f t="shared" si="45"/>
        <v>3958.8688946015427</v>
      </c>
      <c r="AL118" s="29">
        <f t="shared" si="47"/>
        <v>1.526</v>
      </c>
    </row>
    <row r="119" spans="1:38">
      <c r="A119" s="75"/>
      <c r="B119" s="11" t="s">
        <v>53</v>
      </c>
      <c r="C119" s="12">
        <v>2100</v>
      </c>
      <c r="D119" s="12">
        <v>5000</v>
      </c>
      <c r="E119" s="12">
        <v>5000</v>
      </c>
      <c r="F119" s="12"/>
      <c r="G119" s="12"/>
      <c r="H119" s="12">
        <f t="shared" si="33"/>
        <v>12100</v>
      </c>
      <c r="I119" s="13">
        <v>3200</v>
      </c>
      <c r="J119" s="12">
        <f t="shared" si="34"/>
        <v>13100</v>
      </c>
      <c r="K119" s="13">
        <v>3180</v>
      </c>
      <c r="L119" s="13">
        <v>1050</v>
      </c>
      <c r="M119" s="13">
        <f t="shared" si="35"/>
        <v>4770</v>
      </c>
      <c r="N119" s="12">
        <f t="shared" si="36"/>
        <v>12100</v>
      </c>
      <c r="O119" s="14">
        <f t="shared" si="37"/>
        <v>5.6856785267298404</v>
      </c>
      <c r="P119" s="13">
        <v>5.85</v>
      </c>
      <c r="Q119" s="15">
        <f t="shared" si="38"/>
        <v>3.8050314465408803</v>
      </c>
      <c r="R119" s="13" t="s">
        <v>110</v>
      </c>
      <c r="S119" s="12">
        <f t="shared" si="39"/>
        <v>723.93162393162402</v>
      </c>
      <c r="T119" s="28">
        <f t="shared" si="46"/>
        <v>2.31</v>
      </c>
      <c r="U119" s="16">
        <v>2600</v>
      </c>
      <c r="V119" s="16">
        <v>5500</v>
      </c>
      <c r="W119" s="16">
        <v>5500</v>
      </c>
      <c r="X119" s="16"/>
      <c r="Y119" s="16"/>
      <c r="Z119" s="16">
        <f t="shared" si="40"/>
        <v>13600</v>
      </c>
      <c r="AA119" s="17">
        <v>3200</v>
      </c>
      <c r="AB119" s="17">
        <f t="shared" si="41"/>
        <v>14960.000000000002</v>
      </c>
      <c r="AC119" s="17">
        <v>3480</v>
      </c>
      <c r="AD119" s="17">
        <v>900</v>
      </c>
      <c r="AE119" s="17">
        <f t="shared" si="42"/>
        <v>4872</v>
      </c>
      <c r="AF119" s="17">
        <v>10000</v>
      </c>
      <c r="AG119" s="18">
        <f t="shared" si="43"/>
        <v>6.2220632934024671</v>
      </c>
      <c r="AH119" s="19">
        <v>3.87</v>
      </c>
      <c r="AI119" s="19">
        <f t="shared" si="44"/>
        <v>3.9080459770114944</v>
      </c>
      <c r="AJ119" s="17" t="s">
        <v>110</v>
      </c>
      <c r="AK119" s="16">
        <f t="shared" si="45"/>
        <v>3617.5710594315246</v>
      </c>
      <c r="AL119" s="29">
        <f t="shared" si="47"/>
        <v>1.518</v>
      </c>
    </row>
    <row r="120" spans="1:38">
      <c r="A120" s="75"/>
      <c r="B120" s="20" t="s">
        <v>73</v>
      </c>
      <c r="C120" s="12">
        <v>2100</v>
      </c>
      <c r="D120" s="12">
        <v>5000</v>
      </c>
      <c r="E120" s="12">
        <v>7000</v>
      </c>
      <c r="F120" s="12"/>
      <c r="G120" s="12"/>
      <c r="H120" s="12">
        <f t="shared" si="33"/>
        <v>14100</v>
      </c>
      <c r="I120" s="13">
        <v>3200</v>
      </c>
      <c r="J120" s="12">
        <f t="shared" si="34"/>
        <v>15100</v>
      </c>
      <c r="K120" s="13">
        <v>4195</v>
      </c>
      <c r="L120" s="13">
        <v>1050</v>
      </c>
      <c r="M120" s="13">
        <f t="shared" si="35"/>
        <v>6292.5</v>
      </c>
      <c r="N120" s="12">
        <f t="shared" si="36"/>
        <v>14100</v>
      </c>
      <c r="O120" s="14">
        <f t="shared" si="37"/>
        <v>7.500446987305561</v>
      </c>
      <c r="P120" s="13">
        <v>6.01</v>
      </c>
      <c r="Q120" s="15">
        <f t="shared" si="38"/>
        <v>3.3611442193087009</v>
      </c>
      <c r="R120" s="13" t="s">
        <v>110</v>
      </c>
      <c r="S120" s="12">
        <f t="shared" si="39"/>
        <v>821.1314475873545</v>
      </c>
      <c r="T120" s="28">
        <f t="shared" si="46"/>
        <v>2.3740000000000001</v>
      </c>
      <c r="U120" s="16">
        <v>2600</v>
      </c>
      <c r="V120" s="16">
        <v>5500</v>
      </c>
      <c r="W120" s="16">
        <v>7200</v>
      </c>
      <c r="X120" s="16"/>
      <c r="Y120" s="16"/>
      <c r="Z120" s="16">
        <f t="shared" si="40"/>
        <v>15300</v>
      </c>
      <c r="AA120" s="17">
        <v>3200</v>
      </c>
      <c r="AB120" s="17">
        <f t="shared" si="41"/>
        <v>16830</v>
      </c>
      <c r="AC120" s="17">
        <v>3995</v>
      </c>
      <c r="AD120" s="17">
        <v>900</v>
      </c>
      <c r="AE120" s="17">
        <f t="shared" si="42"/>
        <v>5593</v>
      </c>
      <c r="AF120" s="17">
        <v>12000</v>
      </c>
      <c r="AG120" s="18">
        <f t="shared" si="43"/>
        <v>7.1428571428571423</v>
      </c>
      <c r="AH120" s="19">
        <v>3.87</v>
      </c>
      <c r="AI120" s="19">
        <f t="shared" si="44"/>
        <v>3.8297872340425534</v>
      </c>
      <c r="AJ120" s="17" t="s">
        <v>110</v>
      </c>
      <c r="AK120" s="16">
        <f t="shared" si="45"/>
        <v>4341.0852713178292</v>
      </c>
      <c r="AL120" s="29">
        <f t="shared" si="47"/>
        <v>1.518</v>
      </c>
    </row>
    <row r="121" spans="1:38">
      <c r="A121" s="75"/>
      <c r="B121" s="20" t="s">
        <v>133</v>
      </c>
      <c r="C121" s="12">
        <v>2100</v>
      </c>
      <c r="D121" s="12">
        <v>4800</v>
      </c>
      <c r="E121" s="12">
        <v>7000</v>
      </c>
      <c r="F121" s="12"/>
      <c r="G121" s="12"/>
      <c r="H121" s="12">
        <f t="shared" si="33"/>
        <v>13900</v>
      </c>
      <c r="I121" s="13">
        <v>3200</v>
      </c>
      <c r="J121" s="12">
        <f t="shared" si="34"/>
        <v>14900</v>
      </c>
      <c r="K121" s="13">
        <v>4600</v>
      </c>
      <c r="L121" s="13">
        <v>1050</v>
      </c>
      <c r="M121" s="13">
        <f t="shared" si="35"/>
        <v>6900</v>
      </c>
      <c r="N121" s="12">
        <f t="shared" si="36"/>
        <v>13900</v>
      </c>
      <c r="O121" s="14">
        <f t="shared" si="37"/>
        <v>8.2245664223136057</v>
      </c>
      <c r="P121" s="13">
        <v>5.91</v>
      </c>
      <c r="Q121" s="15">
        <f t="shared" si="38"/>
        <v>3.0217391304347827</v>
      </c>
      <c r="R121" s="13" t="s">
        <v>110</v>
      </c>
      <c r="S121" s="12">
        <f t="shared" si="39"/>
        <v>823.1810490693739</v>
      </c>
      <c r="T121" s="28">
        <f t="shared" si="46"/>
        <v>2.3340000000000001</v>
      </c>
      <c r="U121" s="16">
        <v>2600</v>
      </c>
      <c r="V121" s="16">
        <v>5000</v>
      </c>
      <c r="W121" s="16">
        <v>8000</v>
      </c>
      <c r="X121" s="16"/>
      <c r="Y121" s="16"/>
      <c r="Z121" s="16">
        <f t="shared" si="40"/>
        <v>15600</v>
      </c>
      <c r="AA121" s="17">
        <v>3200</v>
      </c>
      <c r="AB121" s="17">
        <f t="shared" si="41"/>
        <v>17160</v>
      </c>
      <c r="AC121" s="17">
        <v>4750</v>
      </c>
      <c r="AD121" s="17">
        <v>900</v>
      </c>
      <c r="AE121" s="17">
        <f t="shared" si="42"/>
        <v>6650</v>
      </c>
      <c r="AF121" s="17">
        <v>12000</v>
      </c>
      <c r="AG121" s="18">
        <f t="shared" si="43"/>
        <v>8.4927588056499204</v>
      </c>
      <c r="AH121" s="19">
        <v>3.91</v>
      </c>
      <c r="AI121" s="19">
        <f t="shared" si="44"/>
        <v>3.2842105263157895</v>
      </c>
      <c r="AJ121" s="17" t="s">
        <v>110</v>
      </c>
      <c r="AK121" s="16">
        <f t="shared" si="45"/>
        <v>4296.675191815857</v>
      </c>
      <c r="AL121" s="29">
        <f t="shared" si="47"/>
        <v>1.534</v>
      </c>
    </row>
    <row r="122" spans="1:38">
      <c r="A122" s="75"/>
      <c r="B122" s="20" t="s">
        <v>55</v>
      </c>
      <c r="C122" s="12">
        <v>2600</v>
      </c>
      <c r="D122" s="12">
        <v>2600</v>
      </c>
      <c r="E122" s="12">
        <v>7000</v>
      </c>
      <c r="F122" s="12"/>
      <c r="G122" s="12"/>
      <c r="H122" s="12">
        <f t="shared" si="33"/>
        <v>12200</v>
      </c>
      <c r="I122" s="13">
        <v>3200</v>
      </c>
      <c r="J122" s="12">
        <f t="shared" si="34"/>
        <v>13200</v>
      </c>
      <c r="K122" s="13">
        <v>3355</v>
      </c>
      <c r="L122" s="13">
        <v>1050</v>
      </c>
      <c r="M122" s="13">
        <f t="shared" si="35"/>
        <v>5032.5</v>
      </c>
      <c r="N122" s="12">
        <f t="shared" si="36"/>
        <v>12200</v>
      </c>
      <c r="O122" s="14">
        <f t="shared" si="37"/>
        <v>5.9985696406222058</v>
      </c>
      <c r="P122" s="13">
        <v>5.85</v>
      </c>
      <c r="Q122" s="15">
        <f t="shared" si="38"/>
        <v>3.6363636363636362</v>
      </c>
      <c r="R122" s="13" t="s">
        <v>110</v>
      </c>
      <c r="S122" s="12">
        <f t="shared" si="39"/>
        <v>729.91452991453002</v>
      </c>
      <c r="T122" s="28">
        <f t="shared" si="46"/>
        <v>2.31</v>
      </c>
      <c r="U122" s="16">
        <v>3000</v>
      </c>
      <c r="V122" s="16">
        <v>3000</v>
      </c>
      <c r="W122" s="16">
        <v>7200</v>
      </c>
      <c r="X122" s="16"/>
      <c r="Y122" s="16"/>
      <c r="Z122" s="16">
        <f t="shared" si="40"/>
        <v>13200</v>
      </c>
      <c r="AA122" s="17">
        <v>3200</v>
      </c>
      <c r="AB122" s="17">
        <f t="shared" si="41"/>
        <v>14520.000000000002</v>
      </c>
      <c r="AC122" s="17">
        <v>3555</v>
      </c>
      <c r="AD122" s="17">
        <v>900</v>
      </c>
      <c r="AE122" s="17">
        <f t="shared" si="42"/>
        <v>4977</v>
      </c>
      <c r="AF122" s="17">
        <v>10000</v>
      </c>
      <c r="AG122" s="18">
        <f t="shared" si="43"/>
        <v>6.3561594850706244</v>
      </c>
      <c r="AH122" s="19">
        <v>3.87</v>
      </c>
      <c r="AI122" s="19">
        <f t="shared" si="44"/>
        <v>3.7130801687763713</v>
      </c>
      <c r="AJ122" s="17" t="s">
        <v>110</v>
      </c>
      <c r="AK122" s="16">
        <f t="shared" si="45"/>
        <v>3617.5710594315246</v>
      </c>
      <c r="AL122" s="29">
        <f t="shared" si="47"/>
        <v>1.518</v>
      </c>
    </row>
    <row r="123" spans="1:38">
      <c r="A123" s="75"/>
      <c r="B123" s="20" t="s">
        <v>134</v>
      </c>
      <c r="C123" s="12">
        <v>2600</v>
      </c>
      <c r="D123" s="12">
        <v>2600</v>
      </c>
      <c r="E123" s="12">
        <v>7800</v>
      </c>
      <c r="F123" s="12"/>
      <c r="G123" s="12"/>
      <c r="H123" s="12">
        <f t="shared" si="33"/>
        <v>13000</v>
      </c>
      <c r="I123" s="13">
        <v>3200</v>
      </c>
      <c r="J123" s="12">
        <f t="shared" si="34"/>
        <v>14000</v>
      </c>
      <c r="K123" s="13">
        <v>3750</v>
      </c>
      <c r="L123" s="13">
        <v>1050</v>
      </c>
      <c r="M123" s="13">
        <f t="shared" si="35"/>
        <v>5625</v>
      </c>
      <c r="N123" s="12">
        <f t="shared" si="36"/>
        <v>13000</v>
      </c>
      <c r="O123" s="14">
        <f t="shared" si="37"/>
        <v>6.7048095834078314</v>
      </c>
      <c r="P123" s="13">
        <v>5.91</v>
      </c>
      <c r="Q123" s="15">
        <f t="shared" si="38"/>
        <v>3.4666666666666668</v>
      </c>
      <c r="R123" s="13" t="s">
        <v>110</v>
      </c>
      <c r="S123" s="12">
        <f t="shared" si="39"/>
        <v>769.88155668358718</v>
      </c>
      <c r="T123" s="28">
        <f t="shared" si="46"/>
        <v>2.3340000000000001</v>
      </c>
      <c r="U123" s="16">
        <v>3000</v>
      </c>
      <c r="V123" s="16">
        <v>3000</v>
      </c>
      <c r="W123" s="16">
        <v>8600</v>
      </c>
      <c r="X123" s="16"/>
      <c r="Y123" s="16"/>
      <c r="Z123" s="16">
        <f t="shared" si="40"/>
        <v>14600</v>
      </c>
      <c r="AA123" s="17">
        <v>3200</v>
      </c>
      <c r="AB123" s="17">
        <f t="shared" si="41"/>
        <v>16060.000000000002</v>
      </c>
      <c r="AC123" s="17">
        <v>3850</v>
      </c>
      <c r="AD123" s="17">
        <v>900</v>
      </c>
      <c r="AE123" s="17">
        <f t="shared" si="42"/>
        <v>5390</v>
      </c>
      <c r="AF123" s="17">
        <v>11000</v>
      </c>
      <c r="AG123" s="18">
        <f t="shared" si="43"/>
        <v>6.8836045056320403</v>
      </c>
      <c r="AH123" s="19">
        <v>3.89</v>
      </c>
      <c r="AI123" s="19">
        <f t="shared" si="44"/>
        <v>3.7922077922077921</v>
      </c>
      <c r="AJ123" s="17" t="s">
        <v>110</v>
      </c>
      <c r="AK123" s="16">
        <f t="shared" si="45"/>
        <v>3958.8688946015427</v>
      </c>
      <c r="AL123" s="29">
        <f t="shared" si="47"/>
        <v>1.526</v>
      </c>
    </row>
    <row r="124" spans="1:38">
      <c r="A124" s="75"/>
      <c r="B124" s="11" t="s">
        <v>45</v>
      </c>
      <c r="C124" s="12">
        <v>2600</v>
      </c>
      <c r="D124" s="12">
        <v>3500</v>
      </c>
      <c r="E124" s="12">
        <v>5000</v>
      </c>
      <c r="F124" s="12"/>
      <c r="G124" s="12"/>
      <c r="H124" s="12">
        <f t="shared" si="33"/>
        <v>11100</v>
      </c>
      <c r="I124" s="13">
        <v>3200</v>
      </c>
      <c r="J124" s="12">
        <f t="shared" si="34"/>
        <v>12100</v>
      </c>
      <c r="K124" s="13">
        <v>3285</v>
      </c>
      <c r="L124" s="13">
        <v>1050</v>
      </c>
      <c r="M124" s="13">
        <f t="shared" si="35"/>
        <v>4927.5</v>
      </c>
      <c r="N124" s="12">
        <f t="shared" si="36"/>
        <v>11100</v>
      </c>
      <c r="O124" s="14">
        <f t="shared" si="37"/>
        <v>5.8734131950652602</v>
      </c>
      <c r="P124" s="13">
        <v>5.71</v>
      </c>
      <c r="Q124" s="15">
        <f t="shared" si="38"/>
        <v>3.3789954337899544</v>
      </c>
      <c r="R124" s="13" t="s">
        <v>110</v>
      </c>
      <c r="S124" s="12">
        <f t="shared" si="39"/>
        <v>680.38528896672494</v>
      </c>
      <c r="T124" s="28" t="s">
        <v>110</v>
      </c>
      <c r="U124" s="16">
        <v>3000</v>
      </c>
      <c r="V124" s="16">
        <v>3700</v>
      </c>
      <c r="W124" s="16">
        <v>5500</v>
      </c>
      <c r="X124" s="16"/>
      <c r="Y124" s="16"/>
      <c r="Z124" s="16">
        <f t="shared" si="40"/>
        <v>12200</v>
      </c>
      <c r="AA124" s="17">
        <v>3200</v>
      </c>
      <c r="AB124" s="17">
        <f t="shared" si="41"/>
        <v>13420.000000000002</v>
      </c>
      <c r="AC124" s="17">
        <v>3585</v>
      </c>
      <c r="AD124" s="17">
        <v>900</v>
      </c>
      <c r="AE124" s="17">
        <f t="shared" si="42"/>
        <v>5019</v>
      </c>
      <c r="AF124" s="17">
        <v>10000</v>
      </c>
      <c r="AG124" s="18">
        <f t="shared" si="43"/>
        <v>6.4097979617378869</v>
      </c>
      <c r="AH124" s="19">
        <v>3.85</v>
      </c>
      <c r="AI124" s="19">
        <f t="shared" si="44"/>
        <v>3.403068340306834</v>
      </c>
      <c r="AJ124" s="17" t="s">
        <v>110</v>
      </c>
      <c r="AK124" s="16">
        <f t="shared" si="45"/>
        <v>3636.363636363636</v>
      </c>
      <c r="AL124" s="29" t="s">
        <v>110</v>
      </c>
    </row>
    <row r="125" spans="1:38">
      <c r="A125" s="75"/>
      <c r="B125" s="20" t="s">
        <v>111</v>
      </c>
      <c r="C125" s="12">
        <v>2600</v>
      </c>
      <c r="D125" s="12">
        <v>3500</v>
      </c>
      <c r="E125" s="12">
        <v>6000</v>
      </c>
      <c r="F125" s="12"/>
      <c r="G125" s="12"/>
      <c r="H125" s="12">
        <f t="shared" si="33"/>
        <v>12100</v>
      </c>
      <c r="I125" s="13">
        <v>3200</v>
      </c>
      <c r="J125" s="12">
        <f t="shared" si="34"/>
        <v>13100</v>
      </c>
      <c r="K125" s="13">
        <v>3300</v>
      </c>
      <c r="L125" s="13">
        <v>1050</v>
      </c>
      <c r="M125" s="13">
        <f t="shared" si="35"/>
        <v>4950</v>
      </c>
      <c r="N125" s="12">
        <f t="shared" si="36"/>
        <v>12100</v>
      </c>
      <c r="O125" s="14">
        <f t="shared" si="37"/>
        <v>5.9002324333988918</v>
      </c>
      <c r="P125" s="13">
        <v>5.85</v>
      </c>
      <c r="Q125" s="15">
        <f t="shared" si="38"/>
        <v>3.6666666666666665</v>
      </c>
      <c r="R125" s="13" t="s">
        <v>110</v>
      </c>
      <c r="S125" s="12">
        <f t="shared" si="39"/>
        <v>723.93162393162402</v>
      </c>
      <c r="T125" s="28">
        <f t="shared" si="46"/>
        <v>2.31</v>
      </c>
      <c r="U125" s="16">
        <v>3000</v>
      </c>
      <c r="V125" s="16">
        <v>3700</v>
      </c>
      <c r="W125" s="16">
        <v>7200</v>
      </c>
      <c r="X125" s="16"/>
      <c r="Y125" s="16"/>
      <c r="Z125" s="16">
        <f t="shared" si="40"/>
        <v>13900</v>
      </c>
      <c r="AA125" s="17">
        <v>3200</v>
      </c>
      <c r="AB125" s="17">
        <f t="shared" si="41"/>
        <v>15290.000000000002</v>
      </c>
      <c r="AC125" s="17">
        <v>3600</v>
      </c>
      <c r="AD125" s="17">
        <v>900</v>
      </c>
      <c r="AE125" s="17">
        <f t="shared" si="42"/>
        <v>5040</v>
      </c>
      <c r="AF125" s="17">
        <v>10000</v>
      </c>
      <c r="AG125" s="18">
        <f t="shared" si="43"/>
        <v>6.4366172000715176</v>
      </c>
      <c r="AH125" s="19">
        <v>3.87</v>
      </c>
      <c r="AI125" s="19">
        <f t="shared" si="44"/>
        <v>3.8611111111111112</v>
      </c>
      <c r="AJ125" s="17" t="s">
        <v>110</v>
      </c>
      <c r="AK125" s="16">
        <f t="shared" si="45"/>
        <v>3617.5710594315246</v>
      </c>
      <c r="AL125" s="29">
        <f t="shared" si="47"/>
        <v>1.518</v>
      </c>
    </row>
    <row r="126" spans="1:38">
      <c r="A126" s="75"/>
      <c r="B126" s="20" t="s">
        <v>135</v>
      </c>
      <c r="C126" s="12">
        <v>2600</v>
      </c>
      <c r="D126" s="12">
        <v>3500</v>
      </c>
      <c r="E126" s="12">
        <v>7800</v>
      </c>
      <c r="F126" s="12"/>
      <c r="G126" s="12"/>
      <c r="H126" s="12">
        <f t="shared" si="33"/>
        <v>13900</v>
      </c>
      <c r="I126" s="13">
        <v>3200</v>
      </c>
      <c r="J126" s="12">
        <f t="shared" si="34"/>
        <v>14900</v>
      </c>
      <c r="K126" s="13">
        <v>4300</v>
      </c>
      <c r="L126" s="13">
        <v>1050</v>
      </c>
      <c r="M126" s="13">
        <f t="shared" si="35"/>
        <v>6450</v>
      </c>
      <c r="N126" s="12">
        <f t="shared" si="36"/>
        <v>13900</v>
      </c>
      <c r="O126" s="14">
        <f t="shared" si="37"/>
        <v>7.6881816556409799</v>
      </c>
      <c r="P126" s="13">
        <v>5.91</v>
      </c>
      <c r="Q126" s="15">
        <f t="shared" si="38"/>
        <v>3.2325581395348837</v>
      </c>
      <c r="R126" s="13" t="s">
        <v>110</v>
      </c>
      <c r="S126" s="12">
        <f t="shared" si="39"/>
        <v>823.1810490693739</v>
      </c>
      <c r="T126" s="28">
        <f t="shared" si="46"/>
        <v>2.3340000000000001</v>
      </c>
      <c r="U126" s="16">
        <v>3000</v>
      </c>
      <c r="V126" s="16">
        <v>3700</v>
      </c>
      <c r="W126" s="16">
        <v>8600</v>
      </c>
      <c r="X126" s="16"/>
      <c r="Y126" s="16"/>
      <c r="Z126" s="16">
        <f t="shared" si="40"/>
        <v>15300</v>
      </c>
      <c r="AA126" s="17">
        <v>3200</v>
      </c>
      <c r="AB126" s="17">
        <f t="shared" si="41"/>
        <v>16830</v>
      </c>
      <c r="AC126" s="17">
        <v>3990</v>
      </c>
      <c r="AD126" s="17">
        <v>900</v>
      </c>
      <c r="AE126" s="17">
        <f t="shared" si="42"/>
        <v>5586</v>
      </c>
      <c r="AF126" s="17">
        <v>12000</v>
      </c>
      <c r="AG126" s="18">
        <f t="shared" si="43"/>
        <v>7.1339173967459324</v>
      </c>
      <c r="AH126" s="19">
        <v>3.91</v>
      </c>
      <c r="AI126" s="19">
        <f t="shared" si="44"/>
        <v>3.8345864661654137</v>
      </c>
      <c r="AJ126" s="17" t="s">
        <v>110</v>
      </c>
      <c r="AK126" s="16">
        <f t="shared" si="45"/>
        <v>4296.675191815857</v>
      </c>
      <c r="AL126" s="29">
        <f t="shared" si="47"/>
        <v>1.534</v>
      </c>
    </row>
    <row r="127" spans="1:38">
      <c r="A127" s="75"/>
      <c r="B127" s="11" t="s">
        <v>105</v>
      </c>
      <c r="C127" s="12">
        <v>2600</v>
      </c>
      <c r="D127" s="12">
        <v>5000</v>
      </c>
      <c r="E127" s="12">
        <v>5000</v>
      </c>
      <c r="F127" s="12"/>
      <c r="G127" s="12"/>
      <c r="H127" s="12">
        <f t="shared" si="33"/>
        <v>12600</v>
      </c>
      <c r="I127" s="13">
        <v>3200</v>
      </c>
      <c r="J127" s="12">
        <f t="shared" si="34"/>
        <v>13600</v>
      </c>
      <c r="K127" s="13">
        <v>3515</v>
      </c>
      <c r="L127" s="13">
        <v>1050</v>
      </c>
      <c r="M127" s="13">
        <f t="shared" si="35"/>
        <v>5272.5</v>
      </c>
      <c r="N127" s="12">
        <f t="shared" si="36"/>
        <v>12600</v>
      </c>
      <c r="O127" s="14">
        <f t="shared" si="37"/>
        <v>6.2846415161809404</v>
      </c>
      <c r="P127" s="13">
        <v>5.85</v>
      </c>
      <c r="Q127" s="15">
        <f t="shared" si="38"/>
        <v>3.584637268847795</v>
      </c>
      <c r="R127" s="13" t="s">
        <v>110</v>
      </c>
      <c r="S127" s="12">
        <f t="shared" si="39"/>
        <v>753.84615384615392</v>
      </c>
      <c r="T127" s="28">
        <f t="shared" si="46"/>
        <v>2.31</v>
      </c>
      <c r="U127" s="16">
        <v>3000</v>
      </c>
      <c r="V127" s="16">
        <v>5500</v>
      </c>
      <c r="W127" s="16">
        <v>5500</v>
      </c>
      <c r="X127" s="16"/>
      <c r="Y127" s="16"/>
      <c r="Z127" s="16">
        <f t="shared" si="40"/>
        <v>14000</v>
      </c>
      <c r="AA127" s="17">
        <v>3200</v>
      </c>
      <c r="AB127" s="17">
        <f t="shared" si="41"/>
        <v>15400.000000000002</v>
      </c>
      <c r="AC127" s="17">
        <v>3615</v>
      </c>
      <c r="AD127" s="17">
        <v>900</v>
      </c>
      <c r="AE127" s="17">
        <f t="shared" si="42"/>
        <v>5061</v>
      </c>
      <c r="AF127" s="17">
        <v>11000</v>
      </c>
      <c r="AG127" s="18">
        <f t="shared" si="43"/>
        <v>6.4634364384051493</v>
      </c>
      <c r="AH127" s="19">
        <v>3.89</v>
      </c>
      <c r="AI127" s="19">
        <f t="shared" si="44"/>
        <v>3.8727524204702628</v>
      </c>
      <c r="AJ127" s="17" t="s">
        <v>110</v>
      </c>
      <c r="AK127" s="16">
        <f t="shared" si="45"/>
        <v>3958.8688946015427</v>
      </c>
      <c r="AL127" s="29">
        <f t="shared" si="47"/>
        <v>1.526</v>
      </c>
    </row>
    <row r="128" spans="1:38">
      <c r="A128" s="75"/>
      <c r="B128" s="11" t="s">
        <v>112</v>
      </c>
      <c r="C128" s="12">
        <v>2600</v>
      </c>
      <c r="D128" s="12">
        <v>4800</v>
      </c>
      <c r="E128" s="12">
        <v>6500</v>
      </c>
      <c r="F128" s="12"/>
      <c r="G128" s="12"/>
      <c r="H128" s="12">
        <f t="shared" si="33"/>
        <v>13900</v>
      </c>
      <c r="I128" s="13">
        <v>3200</v>
      </c>
      <c r="J128" s="12">
        <f t="shared" si="34"/>
        <v>14900</v>
      </c>
      <c r="K128" s="13">
        <v>4330</v>
      </c>
      <c r="L128" s="13">
        <v>1050</v>
      </c>
      <c r="M128" s="13">
        <f t="shared" si="35"/>
        <v>6495</v>
      </c>
      <c r="N128" s="12">
        <f t="shared" si="36"/>
        <v>13900</v>
      </c>
      <c r="O128" s="14">
        <f t="shared" si="37"/>
        <v>7.7418201323082423</v>
      </c>
      <c r="P128" s="13">
        <v>5.85</v>
      </c>
      <c r="Q128" s="15">
        <f t="shared" si="38"/>
        <v>3.2101616628175518</v>
      </c>
      <c r="R128" s="13" t="s">
        <v>110</v>
      </c>
      <c r="S128" s="12">
        <f t="shared" si="39"/>
        <v>831.62393162393164</v>
      </c>
      <c r="T128" s="28">
        <f t="shared" si="46"/>
        <v>2.31</v>
      </c>
      <c r="U128" s="16">
        <v>3000</v>
      </c>
      <c r="V128" s="16">
        <v>5000</v>
      </c>
      <c r="W128" s="16">
        <v>6800</v>
      </c>
      <c r="X128" s="16"/>
      <c r="Y128" s="16"/>
      <c r="Z128" s="16">
        <f t="shared" si="40"/>
        <v>14800</v>
      </c>
      <c r="AA128" s="17">
        <v>3200</v>
      </c>
      <c r="AB128" s="17">
        <f t="shared" si="41"/>
        <v>16280.000000000002</v>
      </c>
      <c r="AC128" s="17">
        <v>3830</v>
      </c>
      <c r="AD128" s="17">
        <v>900</v>
      </c>
      <c r="AE128" s="17">
        <f t="shared" si="42"/>
        <v>5362</v>
      </c>
      <c r="AF128" s="17">
        <v>11000</v>
      </c>
      <c r="AG128" s="18">
        <f t="shared" si="43"/>
        <v>6.8478455211871987</v>
      </c>
      <c r="AH128" s="19">
        <v>3.89</v>
      </c>
      <c r="AI128" s="19">
        <f t="shared" si="44"/>
        <v>3.864229765013055</v>
      </c>
      <c r="AJ128" s="17" t="s">
        <v>110</v>
      </c>
      <c r="AK128" s="16">
        <f t="shared" si="45"/>
        <v>3958.8688946015427</v>
      </c>
      <c r="AL128" s="29">
        <f t="shared" si="47"/>
        <v>1.526</v>
      </c>
    </row>
    <row r="129" spans="1:38">
      <c r="A129" s="75"/>
      <c r="B129" s="11" t="s">
        <v>136</v>
      </c>
      <c r="C129" s="12">
        <v>2600</v>
      </c>
      <c r="D129" s="12">
        <v>4200</v>
      </c>
      <c r="E129" s="12">
        <v>7000</v>
      </c>
      <c r="F129" s="12"/>
      <c r="G129" s="12"/>
      <c r="H129" s="12">
        <f t="shared" si="33"/>
        <v>13800</v>
      </c>
      <c r="I129" s="13">
        <v>3200</v>
      </c>
      <c r="J129" s="12">
        <f t="shared" si="34"/>
        <v>14800</v>
      </c>
      <c r="K129" s="13">
        <v>4300</v>
      </c>
      <c r="L129" s="13">
        <v>1050</v>
      </c>
      <c r="M129" s="13">
        <f t="shared" si="35"/>
        <v>6450</v>
      </c>
      <c r="N129" s="12">
        <f t="shared" si="36"/>
        <v>13800</v>
      </c>
      <c r="O129" s="14">
        <f t="shared" si="37"/>
        <v>7.6881816556409799</v>
      </c>
      <c r="P129" s="13">
        <v>5.91</v>
      </c>
      <c r="Q129" s="15">
        <f t="shared" si="38"/>
        <v>3.2093023255813953</v>
      </c>
      <c r="R129" s="13" t="s">
        <v>110</v>
      </c>
      <c r="S129" s="12">
        <f t="shared" si="39"/>
        <v>817.25888324873097</v>
      </c>
      <c r="T129" s="28">
        <f t="shared" si="46"/>
        <v>2.3340000000000001</v>
      </c>
      <c r="U129" s="16">
        <v>3000</v>
      </c>
      <c r="V129" s="16">
        <v>4800</v>
      </c>
      <c r="W129" s="16">
        <v>8000</v>
      </c>
      <c r="X129" s="16"/>
      <c r="Y129" s="16"/>
      <c r="Z129" s="16">
        <f t="shared" si="40"/>
        <v>15800</v>
      </c>
      <c r="AA129" s="17">
        <v>3200</v>
      </c>
      <c r="AB129" s="17">
        <f t="shared" si="41"/>
        <v>17380</v>
      </c>
      <c r="AC129" s="17">
        <v>4210</v>
      </c>
      <c r="AD129" s="17">
        <v>900</v>
      </c>
      <c r="AE129" s="17">
        <f t="shared" si="42"/>
        <v>5894</v>
      </c>
      <c r="AF129" s="17">
        <v>12000</v>
      </c>
      <c r="AG129" s="18">
        <f t="shared" si="43"/>
        <v>7.5272662256391927</v>
      </c>
      <c r="AH129" s="19">
        <v>3.91</v>
      </c>
      <c r="AI129" s="19">
        <f t="shared" si="44"/>
        <v>3.7529691211401426</v>
      </c>
      <c r="AJ129" s="17" t="s">
        <v>110</v>
      </c>
      <c r="AK129" s="16">
        <f t="shared" si="45"/>
        <v>4296.675191815857</v>
      </c>
      <c r="AL129" s="29">
        <f t="shared" si="47"/>
        <v>1.534</v>
      </c>
    </row>
    <row r="130" spans="1:38">
      <c r="A130" s="75"/>
      <c r="B130" s="11" t="s">
        <v>106</v>
      </c>
      <c r="C130" s="12">
        <v>3500</v>
      </c>
      <c r="D130" s="12">
        <v>3500</v>
      </c>
      <c r="E130" s="12">
        <v>5000</v>
      </c>
      <c r="F130" s="12"/>
      <c r="G130" s="12"/>
      <c r="H130" s="12">
        <f t="shared" si="33"/>
        <v>12000</v>
      </c>
      <c r="I130" s="13">
        <v>3200</v>
      </c>
      <c r="J130" s="12">
        <f t="shared" si="34"/>
        <v>13000</v>
      </c>
      <c r="K130" s="13">
        <v>3360</v>
      </c>
      <c r="L130" s="13">
        <v>1050</v>
      </c>
      <c r="M130" s="13">
        <f t="shared" si="35"/>
        <v>5040</v>
      </c>
      <c r="N130" s="12">
        <f t="shared" si="36"/>
        <v>12000</v>
      </c>
      <c r="O130" s="14">
        <f t="shared" si="37"/>
        <v>6.0075093867334175</v>
      </c>
      <c r="P130" s="13">
        <v>5.85</v>
      </c>
      <c r="Q130" s="15">
        <f t="shared" si="38"/>
        <v>3.5714285714285716</v>
      </c>
      <c r="R130" s="13" t="s">
        <v>110</v>
      </c>
      <c r="S130" s="12">
        <f t="shared" si="39"/>
        <v>717.94871794871801</v>
      </c>
      <c r="T130" s="28">
        <f t="shared" si="46"/>
        <v>2.31</v>
      </c>
      <c r="U130" s="16">
        <v>3700</v>
      </c>
      <c r="V130" s="16">
        <v>3700</v>
      </c>
      <c r="W130" s="16">
        <v>5500</v>
      </c>
      <c r="X130" s="16"/>
      <c r="Y130" s="16"/>
      <c r="Z130" s="16">
        <f t="shared" si="40"/>
        <v>12900</v>
      </c>
      <c r="AA130" s="17">
        <v>3200</v>
      </c>
      <c r="AB130" s="17">
        <f t="shared" si="41"/>
        <v>14190.000000000002</v>
      </c>
      <c r="AC130" s="17">
        <v>3660</v>
      </c>
      <c r="AD130" s="17">
        <v>900</v>
      </c>
      <c r="AE130" s="17">
        <f t="shared" si="42"/>
        <v>5124</v>
      </c>
      <c r="AF130" s="17">
        <v>10000</v>
      </c>
      <c r="AG130" s="18">
        <f t="shared" si="43"/>
        <v>6.5438941534060442</v>
      </c>
      <c r="AH130" s="19">
        <v>3.85</v>
      </c>
      <c r="AI130" s="19">
        <f t="shared" si="44"/>
        <v>3.5245901639344264</v>
      </c>
      <c r="AJ130" s="17" t="s">
        <v>110</v>
      </c>
      <c r="AK130" s="16">
        <f t="shared" si="45"/>
        <v>3636.363636363636</v>
      </c>
      <c r="AL130" s="29">
        <f t="shared" si="47"/>
        <v>1.51</v>
      </c>
    </row>
    <row r="131" spans="1:38">
      <c r="A131" s="75"/>
      <c r="B131" s="20" t="s">
        <v>74</v>
      </c>
      <c r="C131" s="12">
        <v>3500</v>
      </c>
      <c r="D131" s="12">
        <v>3500</v>
      </c>
      <c r="E131" s="12">
        <v>6600</v>
      </c>
      <c r="F131" s="12"/>
      <c r="G131" s="12"/>
      <c r="H131" s="12">
        <f t="shared" si="33"/>
        <v>13600</v>
      </c>
      <c r="I131" s="13">
        <v>3200</v>
      </c>
      <c r="J131" s="12">
        <f t="shared" si="34"/>
        <v>14600</v>
      </c>
      <c r="K131" s="13">
        <v>4375</v>
      </c>
      <c r="L131" s="13">
        <v>1050</v>
      </c>
      <c r="M131" s="13">
        <v>6500</v>
      </c>
      <c r="N131" s="12">
        <f t="shared" si="36"/>
        <v>13600</v>
      </c>
      <c r="O131" s="14">
        <f t="shared" si="37"/>
        <v>7.8222778473091363</v>
      </c>
      <c r="P131" s="13">
        <v>5.91</v>
      </c>
      <c r="Q131" s="15">
        <f t="shared" si="38"/>
        <v>3.1085714285714285</v>
      </c>
      <c r="R131" s="13" t="s">
        <v>110</v>
      </c>
      <c r="S131" s="12">
        <f t="shared" si="39"/>
        <v>805.41455160744499</v>
      </c>
      <c r="T131" s="28">
        <f t="shared" si="46"/>
        <v>2.3340000000000001</v>
      </c>
      <c r="U131" s="16">
        <v>3500</v>
      </c>
      <c r="V131" s="16">
        <v>3500</v>
      </c>
      <c r="W131" s="16">
        <v>7200</v>
      </c>
      <c r="X131" s="16"/>
      <c r="Y131" s="16"/>
      <c r="Z131" s="16">
        <f t="shared" si="40"/>
        <v>14200</v>
      </c>
      <c r="AA131" s="17">
        <v>3200</v>
      </c>
      <c r="AB131" s="17">
        <f t="shared" si="41"/>
        <v>15620.000000000002</v>
      </c>
      <c r="AC131" s="17">
        <v>3675</v>
      </c>
      <c r="AD131" s="17">
        <v>900</v>
      </c>
      <c r="AE131" s="17">
        <f t="shared" si="42"/>
        <v>5145</v>
      </c>
      <c r="AF131" s="17">
        <v>11000</v>
      </c>
      <c r="AG131" s="18">
        <f t="shared" si="43"/>
        <v>6.5707133917396741</v>
      </c>
      <c r="AH131" s="19">
        <v>3.89</v>
      </c>
      <c r="AI131" s="19">
        <f t="shared" si="44"/>
        <v>3.8639455782312924</v>
      </c>
      <c r="AJ131" s="17" t="s">
        <v>110</v>
      </c>
      <c r="AK131" s="16">
        <f t="shared" si="45"/>
        <v>3958.8688946015427</v>
      </c>
      <c r="AL131" s="29">
        <f t="shared" si="47"/>
        <v>1.526</v>
      </c>
    </row>
    <row r="132" spans="1:38">
      <c r="A132" s="75"/>
      <c r="B132" s="20" t="s">
        <v>137</v>
      </c>
      <c r="C132" s="12">
        <v>3200</v>
      </c>
      <c r="D132" s="12">
        <v>3200</v>
      </c>
      <c r="E132" s="12">
        <v>7200</v>
      </c>
      <c r="F132" s="12"/>
      <c r="G132" s="12"/>
      <c r="H132" s="12">
        <f t="shared" si="33"/>
        <v>13600</v>
      </c>
      <c r="I132" s="13">
        <v>3200</v>
      </c>
      <c r="J132" s="12">
        <f t="shared" si="34"/>
        <v>14600</v>
      </c>
      <c r="K132" s="13">
        <v>4100</v>
      </c>
      <c r="L132" s="13">
        <v>1050</v>
      </c>
      <c r="M132" s="13">
        <f>K132*1.5</f>
        <v>6150</v>
      </c>
      <c r="N132" s="12">
        <f t="shared" si="36"/>
        <v>13600</v>
      </c>
      <c r="O132" s="14">
        <f t="shared" si="37"/>
        <v>7.3305918111925621</v>
      </c>
      <c r="P132" s="13">
        <v>5.91</v>
      </c>
      <c r="Q132" s="15">
        <f t="shared" si="38"/>
        <v>3.3170731707317072</v>
      </c>
      <c r="R132" s="13" t="s">
        <v>110</v>
      </c>
      <c r="S132" s="12">
        <f t="shared" si="39"/>
        <v>805.41455160744499</v>
      </c>
      <c r="T132" s="28">
        <f t="shared" si="46"/>
        <v>2.3340000000000001</v>
      </c>
      <c r="U132" s="16">
        <v>3500</v>
      </c>
      <c r="V132" s="16">
        <v>3500</v>
      </c>
      <c r="W132" s="16">
        <v>8600</v>
      </c>
      <c r="X132" s="16"/>
      <c r="Y132" s="16"/>
      <c r="Z132" s="16">
        <f t="shared" si="40"/>
        <v>15600</v>
      </c>
      <c r="AA132" s="17">
        <v>3200</v>
      </c>
      <c r="AB132" s="17">
        <f t="shared" si="41"/>
        <v>17160</v>
      </c>
      <c r="AC132" s="17">
        <v>3950</v>
      </c>
      <c r="AD132" s="17">
        <v>900</v>
      </c>
      <c r="AE132" s="17">
        <f t="shared" si="42"/>
        <v>5530</v>
      </c>
      <c r="AF132" s="17">
        <v>12000</v>
      </c>
      <c r="AG132" s="18">
        <f t="shared" si="43"/>
        <v>7.0623994278562492</v>
      </c>
      <c r="AH132" s="19">
        <v>3.91</v>
      </c>
      <c r="AI132" s="19">
        <f t="shared" si="44"/>
        <v>3.9493670886075951</v>
      </c>
      <c r="AJ132" s="17" t="s">
        <v>110</v>
      </c>
      <c r="AK132" s="16">
        <f t="shared" si="45"/>
        <v>4296.675191815857</v>
      </c>
      <c r="AL132" s="29">
        <f t="shared" si="47"/>
        <v>1.534</v>
      </c>
    </row>
    <row r="133" spans="1:38">
      <c r="A133" s="75"/>
      <c r="B133" s="11" t="s">
        <v>75</v>
      </c>
      <c r="C133" s="12">
        <v>3500</v>
      </c>
      <c r="D133" s="12">
        <v>5000</v>
      </c>
      <c r="E133" s="12">
        <v>5000</v>
      </c>
      <c r="F133" s="12"/>
      <c r="G133" s="12"/>
      <c r="H133" s="12">
        <f t="shared" si="33"/>
        <v>13500</v>
      </c>
      <c r="I133" s="13">
        <v>3200</v>
      </c>
      <c r="J133" s="12">
        <f t="shared" si="34"/>
        <v>14500</v>
      </c>
      <c r="K133" s="13">
        <v>3790</v>
      </c>
      <c r="L133" s="13">
        <v>1050</v>
      </c>
      <c r="M133" s="13">
        <f>K133*1.5</f>
        <v>5685</v>
      </c>
      <c r="N133" s="12">
        <f t="shared" si="36"/>
        <v>13500</v>
      </c>
      <c r="O133" s="14">
        <f t="shared" si="37"/>
        <v>6.7763275522975146</v>
      </c>
      <c r="P133" s="13">
        <v>5.91</v>
      </c>
      <c r="Q133" s="15">
        <f t="shared" si="38"/>
        <v>3.5620052770448547</v>
      </c>
      <c r="R133" s="13" t="s">
        <v>110</v>
      </c>
      <c r="S133" s="12">
        <f t="shared" si="39"/>
        <v>799.49238578680206</v>
      </c>
      <c r="T133" s="28">
        <f t="shared" si="46"/>
        <v>2.3340000000000001</v>
      </c>
      <c r="U133" s="16">
        <v>3500</v>
      </c>
      <c r="V133" s="16">
        <v>5500</v>
      </c>
      <c r="W133" s="16">
        <v>5500</v>
      </c>
      <c r="X133" s="16"/>
      <c r="Y133" s="16"/>
      <c r="Z133" s="16">
        <f t="shared" si="40"/>
        <v>14500</v>
      </c>
      <c r="AA133" s="17">
        <v>3200</v>
      </c>
      <c r="AB133" s="17">
        <f t="shared" si="41"/>
        <v>15950.000000000002</v>
      </c>
      <c r="AC133" s="17">
        <v>3690</v>
      </c>
      <c r="AD133" s="17">
        <v>900</v>
      </c>
      <c r="AE133" s="17">
        <f t="shared" si="42"/>
        <v>5166</v>
      </c>
      <c r="AF133" s="17">
        <v>11000</v>
      </c>
      <c r="AG133" s="18">
        <f t="shared" si="43"/>
        <v>6.5975326300733057</v>
      </c>
      <c r="AH133" s="19">
        <v>3.89</v>
      </c>
      <c r="AI133" s="19">
        <f t="shared" si="44"/>
        <v>3.9295392953929538</v>
      </c>
      <c r="AJ133" s="17" t="s">
        <v>110</v>
      </c>
      <c r="AK133" s="16">
        <f t="shared" si="45"/>
        <v>3958.8688946015427</v>
      </c>
      <c r="AL133" s="29">
        <f t="shared" si="47"/>
        <v>1.526</v>
      </c>
    </row>
    <row r="134" spans="1:38">
      <c r="A134" s="75"/>
      <c r="B134" s="20" t="s">
        <v>76</v>
      </c>
      <c r="C134" s="12">
        <v>3000</v>
      </c>
      <c r="D134" s="12">
        <v>4200</v>
      </c>
      <c r="E134" s="12">
        <v>6800</v>
      </c>
      <c r="F134" s="12"/>
      <c r="G134" s="12"/>
      <c r="H134" s="12">
        <f t="shared" si="33"/>
        <v>14000</v>
      </c>
      <c r="I134" s="13">
        <v>3200</v>
      </c>
      <c r="J134" s="12">
        <f t="shared" si="34"/>
        <v>15000</v>
      </c>
      <c r="K134" s="13">
        <v>4405</v>
      </c>
      <c r="L134" s="13">
        <v>1050</v>
      </c>
      <c r="M134" s="13">
        <v>6500</v>
      </c>
      <c r="N134" s="12">
        <f t="shared" si="36"/>
        <v>14000</v>
      </c>
      <c r="O134" s="14">
        <f t="shared" si="37"/>
        <v>7.8759163239763996</v>
      </c>
      <c r="P134" s="13">
        <v>5.91</v>
      </c>
      <c r="Q134" s="15">
        <f t="shared" si="38"/>
        <v>3.1782065834279227</v>
      </c>
      <c r="R134" s="13" t="s">
        <v>110</v>
      </c>
      <c r="S134" s="12">
        <f t="shared" si="39"/>
        <v>829.10321489001694</v>
      </c>
      <c r="T134" s="28">
        <f t="shared" si="46"/>
        <v>2.3340000000000001</v>
      </c>
      <c r="U134" s="16">
        <v>3000</v>
      </c>
      <c r="V134" s="16">
        <v>4800</v>
      </c>
      <c r="W134" s="16">
        <v>6800</v>
      </c>
      <c r="X134" s="16"/>
      <c r="Y134" s="16"/>
      <c r="Z134" s="16">
        <f t="shared" si="40"/>
        <v>14600</v>
      </c>
      <c r="AA134" s="17">
        <v>3200</v>
      </c>
      <c r="AB134" s="17">
        <f t="shared" si="41"/>
        <v>16060.000000000002</v>
      </c>
      <c r="AC134" s="17">
        <v>3705</v>
      </c>
      <c r="AD134" s="17">
        <v>900</v>
      </c>
      <c r="AE134" s="17">
        <f t="shared" si="42"/>
        <v>5187</v>
      </c>
      <c r="AF134" s="17">
        <v>11000</v>
      </c>
      <c r="AG134" s="18">
        <f t="shared" si="43"/>
        <v>6.6243518684069373</v>
      </c>
      <c r="AH134" s="19">
        <v>3.89</v>
      </c>
      <c r="AI134" s="19">
        <f t="shared" si="44"/>
        <v>3.9406207827260458</v>
      </c>
      <c r="AJ134" s="17" t="s">
        <v>110</v>
      </c>
      <c r="AK134" s="16">
        <f t="shared" si="45"/>
        <v>3958.8688946015427</v>
      </c>
      <c r="AL134" s="29">
        <f t="shared" si="47"/>
        <v>1.526</v>
      </c>
    </row>
    <row r="135" spans="1:38">
      <c r="A135" s="75"/>
      <c r="B135" s="20" t="s">
        <v>162</v>
      </c>
      <c r="C135" s="12">
        <v>2600</v>
      </c>
      <c r="D135" s="12">
        <v>4200</v>
      </c>
      <c r="E135" s="12">
        <v>7000</v>
      </c>
      <c r="F135" s="12"/>
      <c r="G135" s="12"/>
      <c r="H135" s="12">
        <f t="shared" si="33"/>
        <v>13800</v>
      </c>
      <c r="I135" s="13">
        <v>3200</v>
      </c>
      <c r="J135" s="12">
        <f t="shared" si="34"/>
        <v>14800</v>
      </c>
      <c r="K135" s="13">
        <v>3950</v>
      </c>
      <c r="L135" s="13">
        <v>1050</v>
      </c>
      <c r="M135" s="13">
        <f>K135*1.5</f>
        <v>5925</v>
      </c>
      <c r="N135" s="12">
        <f t="shared" si="36"/>
        <v>13800</v>
      </c>
      <c r="O135" s="14">
        <f t="shared" si="37"/>
        <v>7.0623994278562492</v>
      </c>
      <c r="P135" s="13">
        <v>5.91</v>
      </c>
      <c r="Q135" s="15">
        <f t="shared" si="38"/>
        <v>3.4936708860759493</v>
      </c>
      <c r="R135" s="13" t="s">
        <v>110</v>
      </c>
      <c r="S135" s="12">
        <f t="shared" si="39"/>
        <v>817.25888324873097</v>
      </c>
      <c r="T135" s="28">
        <f t="shared" si="46"/>
        <v>2.3340000000000001</v>
      </c>
      <c r="U135" s="16">
        <v>3000</v>
      </c>
      <c r="V135" s="16">
        <v>4800</v>
      </c>
      <c r="W135" s="16">
        <v>7800</v>
      </c>
      <c r="X135" s="16"/>
      <c r="Y135" s="16"/>
      <c r="Z135" s="16">
        <f t="shared" si="40"/>
        <v>15600</v>
      </c>
      <c r="AA135" s="17">
        <v>3200</v>
      </c>
      <c r="AB135" s="17">
        <f t="shared" si="41"/>
        <v>17160</v>
      </c>
      <c r="AC135" s="17">
        <v>3980</v>
      </c>
      <c r="AD135" s="17">
        <v>900</v>
      </c>
      <c r="AE135" s="17">
        <f t="shared" si="42"/>
        <v>5572</v>
      </c>
      <c r="AF135" s="17">
        <v>12000</v>
      </c>
      <c r="AG135" s="18">
        <f t="shared" si="43"/>
        <v>7.1160379045235116</v>
      </c>
      <c r="AH135" s="19">
        <v>3.91</v>
      </c>
      <c r="AI135" s="19">
        <f t="shared" si="44"/>
        <v>3.9195979899497488</v>
      </c>
      <c r="AJ135" s="17" t="s">
        <v>110</v>
      </c>
      <c r="AK135" s="16">
        <f t="shared" si="45"/>
        <v>4296.675191815857</v>
      </c>
      <c r="AL135" s="29">
        <f t="shared" si="47"/>
        <v>1.534</v>
      </c>
    </row>
    <row r="136" spans="1:38">
      <c r="A136" s="75"/>
      <c r="B136" s="20" t="s">
        <v>77</v>
      </c>
      <c r="C136" s="12">
        <v>4200</v>
      </c>
      <c r="D136" s="12">
        <v>4200</v>
      </c>
      <c r="E136" s="12">
        <v>4200</v>
      </c>
      <c r="F136" s="12"/>
      <c r="G136" s="12"/>
      <c r="H136" s="12">
        <f t="shared" si="33"/>
        <v>12600</v>
      </c>
      <c r="I136" s="13">
        <v>3200</v>
      </c>
      <c r="J136" s="12">
        <f t="shared" si="34"/>
        <v>13600</v>
      </c>
      <c r="K136" s="13">
        <v>3900</v>
      </c>
      <c r="L136" s="13">
        <v>1050</v>
      </c>
      <c r="M136" s="13">
        <v>5900</v>
      </c>
      <c r="N136" s="12">
        <f t="shared" si="36"/>
        <v>12600</v>
      </c>
      <c r="O136" s="14">
        <f t="shared" si="37"/>
        <v>6.9730019667441443</v>
      </c>
      <c r="P136" s="13">
        <v>5.91</v>
      </c>
      <c r="Q136" s="15">
        <f t="shared" si="38"/>
        <v>3.2307692307692308</v>
      </c>
      <c r="R136" s="13"/>
      <c r="S136" s="12">
        <f t="shared" si="39"/>
        <v>746.19289340101523</v>
      </c>
      <c r="T136" s="28">
        <f t="shared" si="46"/>
        <v>2.3340000000000001</v>
      </c>
      <c r="U136" s="16">
        <v>5000</v>
      </c>
      <c r="V136" s="16">
        <v>5000</v>
      </c>
      <c r="W136" s="16">
        <v>5000</v>
      </c>
      <c r="X136" s="16"/>
      <c r="Y136" s="16"/>
      <c r="Z136" s="16">
        <f t="shared" si="40"/>
        <v>15000</v>
      </c>
      <c r="AA136" s="17">
        <v>3200</v>
      </c>
      <c r="AB136" s="17">
        <f t="shared" si="41"/>
        <v>16500</v>
      </c>
      <c r="AC136" s="17">
        <v>3950</v>
      </c>
      <c r="AD136" s="17">
        <v>900</v>
      </c>
      <c r="AE136" s="17">
        <f t="shared" si="42"/>
        <v>5530</v>
      </c>
      <c r="AF136" s="17">
        <v>11000</v>
      </c>
      <c r="AG136" s="18">
        <f t="shared" si="43"/>
        <v>7.0623994278562492</v>
      </c>
      <c r="AH136" s="19">
        <v>3.9</v>
      </c>
      <c r="AI136" s="19">
        <f t="shared" si="44"/>
        <v>3.7974683544303796</v>
      </c>
      <c r="AJ136" s="17"/>
      <c r="AK136" s="16">
        <f t="shared" si="45"/>
        <v>3948.7179487179492</v>
      </c>
      <c r="AL136" s="29">
        <f t="shared" si="47"/>
        <v>1.53</v>
      </c>
    </row>
    <row r="137" spans="1:38">
      <c r="A137" s="75"/>
      <c r="B137" s="11" t="s">
        <v>58</v>
      </c>
      <c r="C137" s="12">
        <v>2100</v>
      </c>
      <c r="D137" s="12">
        <v>2100</v>
      </c>
      <c r="E137" s="12">
        <v>2100</v>
      </c>
      <c r="F137" s="12">
        <v>5000</v>
      </c>
      <c r="G137" s="12"/>
      <c r="H137" s="12">
        <f t="shared" si="33"/>
        <v>11300</v>
      </c>
      <c r="I137" s="13">
        <v>3500</v>
      </c>
      <c r="J137" s="12">
        <f t="shared" si="34"/>
        <v>12300</v>
      </c>
      <c r="K137" s="13">
        <v>3850</v>
      </c>
      <c r="L137" s="13">
        <v>1050</v>
      </c>
      <c r="M137" s="13">
        <f>K137*1.5</f>
        <v>5775</v>
      </c>
      <c r="N137" s="12">
        <f t="shared" si="36"/>
        <v>11300</v>
      </c>
      <c r="O137" s="14">
        <f t="shared" si="37"/>
        <v>6.8836045056320403</v>
      </c>
      <c r="P137" s="13">
        <v>5.71</v>
      </c>
      <c r="Q137" s="15">
        <f t="shared" si="38"/>
        <v>2.9350649350649349</v>
      </c>
      <c r="R137" s="13" t="s">
        <v>110</v>
      </c>
      <c r="S137" s="12">
        <f t="shared" si="39"/>
        <v>692.6444833625219</v>
      </c>
      <c r="T137" s="28" t="s">
        <v>110</v>
      </c>
      <c r="U137" s="16">
        <v>2500</v>
      </c>
      <c r="V137" s="16">
        <v>2500</v>
      </c>
      <c r="W137" s="16">
        <v>2500</v>
      </c>
      <c r="X137" s="16">
        <v>5500</v>
      </c>
      <c r="Y137" s="16"/>
      <c r="Z137" s="16">
        <f t="shared" ref="Z137:Z178" si="48">U137+V137+W137+X137</f>
        <v>13000</v>
      </c>
      <c r="AA137" s="17">
        <v>3600</v>
      </c>
      <c r="AB137" s="17">
        <f t="shared" si="41"/>
        <v>14300.000000000002</v>
      </c>
      <c r="AC137" s="17">
        <v>3650</v>
      </c>
      <c r="AD137" s="17">
        <v>900</v>
      </c>
      <c r="AE137" s="17">
        <f t="shared" si="42"/>
        <v>5110</v>
      </c>
      <c r="AF137" s="17">
        <v>10000</v>
      </c>
      <c r="AG137" s="18">
        <f t="shared" si="43"/>
        <v>6.5260146611836225</v>
      </c>
      <c r="AH137" s="19">
        <v>3.87</v>
      </c>
      <c r="AI137" s="19">
        <f t="shared" si="44"/>
        <v>3.5616438356164384</v>
      </c>
      <c r="AJ137" s="17" t="s">
        <v>110</v>
      </c>
      <c r="AK137" s="16">
        <f t="shared" si="45"/>
        <v>3617.5710594315246</v>
      </c>
      <c r="AL137" s="29" t="s">
        <v>110</v>
      </c>
    </row>
    <row r="138" spans="1:38">
      <c r="A138" s="75"/>
      <c r="B138" s="11" t="s">
        <v>59</v>
      </c>
      <c r="C138" s="12">
        <v>2100</v>
      </c>
      <c r="D138" s="12">
        <v>2100</v>
      </c>
      <c r="E138" s="12">
        <v>2100</v>
      </c>
      <c r="F138" s="12">
        <v>7100</v>
      </c>
      <c r="G138" s="12"/>
      <c r="H138" s="12">
        <f t="shared" si="33"/>
        <v>13400</v>
      </c>
      <c r="I138" s="13">
        <v>3500</v>
      </c>
      <c r="J138" s="12">
        <f t="shared" si="34"/>
        <v>14400</v>
      </c>
      <c r="K138" s="13">
        <v>4100</v>
      </c>
      <c r="L138" s="13">
        <v>1150</v>
      </c>
      <c r="M138" s="13">
        <f>K138*1.5</f>
        <v>6150</v>
      </c>
      <c r="N138" s="12">
        <f t="shared" si="36"/>
        <v>13400</v>
      </c>
      <c r="O138" s="14">
        <f t="shared" si="37"/>
        <v>7.3305918111925621</v>
      </c>
      <c r="P138" s="13">
        <v>5.91</v>
      </c>
      <c r="Q138" s="15">
        <f t="shared" si="38"/>
        <v>3.2682926829268291</v>
      </c>
      <c r="R138" s="13" t="s">
        <v>110</v>
      </c>
      <c r="S138" s="12">
        <f t="shared" si="39"/>
        <v>793.57021996615913</v>
      </c>
      <c r="T138" s="28">
        <f t="shared" si="46"/>
        <v>2.3340000000000001</v>
      </c>
      <c r="U138" s="16">
        <v>2500</v>
      </c>
      <c r="V138" s="16">
        <v>2500</v>
      </c>
      <c r="W138" s="16">
        <v>2500</v>
      </c>
      <c r="X138" s="16">
        <v>7200</v>
      </c>
      <c r="Y138" s="16"/>
      <c r="Z138" s="16">
        <f t="shared" si="48"/>
        <v>14700</v>
      </c>
      <c r="AA138" s="17">
        <v>3600</v>
      </c>
      <c r="AB138" s="17">
        <f t="shared" si="41"/>
        <v>16170.000000000002</v>
      </c>
      <c r="AC138" s="17">
        <v>3790</v>
      </c>
      <c r="AD138" s="17">
        <v>1050</v>
      </c>
      <c r="AE138" s="17">
        <f t="shared" si="42"/>
        <v>5306</v>
      </c>
      <c r="AF138" s="17">
        <v>11000</v>
      </c>
      <c r="AG138" s="18">
        <f t="shared" si="43"/>
        <v>6.7763275522975146</v>
      </c>
      <c r="AH138" s="19">
        <v>3.89</v>
      </c>
      <c r="AI138" s="19">
        <f t="shared" si="44"/>
        <v>3.8786279683377307</v>
      </c>
      <c r="AJ138" s="17" t="s">
        <v>110</v>
      </c>
      <c r="AK138" s="16">
        <f t="shared" si="45"/>
        <v>3958.8688946015427</v>
      </c>
      <c r="AL138" s="29">
        <f t="shared" si="47"/>
        <v>1.526</v>
      </c>
    </row>
    <row r="139" spans="1:38">
      <c r="A139" s="75"/>
      <c r="B139" s="11" t="s">
        <v>138</v>
      </c>
      <c r="C139" s="12">
        <v>2100</v>
      </c>
      <c r="D139" s="12">
        <v>2100</v>
      </c>
      <c r="E139" s="12">
        <v>2100</v>
      </c>
      <c r="F139" s="12">
        <v>7800</v>
      </c>
      <c r="G139" s="12"/>
      <c r="H139" s="12">
        <f t="shared" si="33"/>
        <v>14100</v>
      </c>
      <c r="I139" s="13">
        <v>3500</v>
      </c>
      <c r="J139" s="12">
        <f t="shared" si="34"/>
        <v>15100</v>
      </c>
      <c r="K139" s="13">
        <v>4400</v>
      </c>
      <c r="L139" s="13">
        <v>1150</v>
      </c>
      <c r="M139" s="13">
        <v>6500</v>
      </c>
      <c r="N139" s="12">
        <f t="shared" si="36"/>
        <v>14100</v>
      </c>
      <c r="O139" s="14">
        <f t="shared" si="37"/>
        <v>7.8669765778651888</v>
      </c>
      <c r="P139" s="13">
        <v>6.01</v>
      </c>
      <c r="Q139" s="15">
        <f t="shared" si="38"/>
        <v>3.2045454545454546</v>
      </c>
      <c r="R139" s="13" t="s">
        <v>110</v>
      </c>
      <c r="S139" s="12">
        <f t="shared" si="39"/>
        <v>821.1314475873545</v>
      </c>
      <c r="T139" s="28">
        <f t="shared" si="46"/>
        <v>2.3740000000000001</v>
      </c>
      <c r="U139" s="16">
        <v>2500</v>
      </c>
      <c r="V139" s="16">
        <v>2500</v>
      </c>
      <c r="W139" s="16">
        <v>2500</v>
      </c>
      <c r="X139" s="16">
        <v>8300</v>
      </c>
      <c r="Y139" s="16"/>
      <c r="Z139" s="16">
        <f t="shared" si="48"/>
        <v>15800</v>
      </c>
      <c r="AA139" s="17">
        <v>3600</v>
      </c>
      <c r="AB139" s="17">
        <f t="shared" si="41"/>
        <v>17380</v>
      </c>
      <c r="AC139" s="17">
        <v>4300</v>
      </c>
      <c r="AD139" s="17">
        <v>1050</v>
      </c>
      <c r="AE139" s="17">
        <f t="shared" si="42"/>
        <v>6020</v>
      </c>
      <c r="AF139" s="17">
        <v>12000</v>
      </c>
      <c r="AG139" s="18">
        <f t="shared" si="43"/>
        <v>7.6881816556409799</v>
      </c>
      <c r="AH139" s="19">
        <v>3.91</v>
      </c>
      <c r="AI139" s="19">
        <f t="shared" si="44"/>
        <v>3.6744186046511627</v>
      </c>
      <c r="AJ139" s="17" t="s">
        <v>110</v>
      </c>
      <c r="AK139" s="16">
        <f t="shared" si="45"/>
        <v>4296.675191815857</v>
      </c>
      <c r="AL139" s="29">
        <f t="shared" si="47"/>
        <v>1.534</v>
      </c>
    </row>
    <row r="140" spans="1:38">
      <c r="A140" s="75"/>
      <c r="B140" s="11" t="s">
        <v>61</v>
      </c>
      <c r="C140" s="12">
        <v>2100</v>
      </c>
      <c r="D140" s="12">
        <v>2100</v>
      </c>
      <c r="E140" s="12">
        <v>2600</v>
      </c>
      <c r="F140" s="12">
        <v>5000</v>
      </c>
      <c r="G140" s="12"/>
      <c r="H140" s="12">
        <f t="shared" si="33"/>
        <v>11800</v>
      </c>
      <c r="I140" s="13">
        <v>3500</v>
      </c>
      <c r="J140" s="12">
        <f t="shared" si="34"/>
        <v>12800</v>
      </c>
      <c r="K140" s="13">
        <v>3770</v>
      </c>
      <c r="L140" s="13">
        <v>1150</v>
      </c>
      <c r="M140" s="13">
        <f>K140*1.5</f>
        <v>5655</v>
      </c>
      <c r="N140" s="12">
        <f t="shared" si="36"/>
        <v>11800</v>
      </c>
      <c r="O140" s="14">
        <f t="shared" si="37"/>
        <v>6.740568567852673</v>
      </c>
      <c r="P140" s="13">
        <v>5.71</v>
      </c>
      <c r="Q140" s="15">
        <f t="shared" si="38"/>
        <v>3.1299734748010608</v>
      </c>
      <c r="R140" s="13" t="s">
        <v>110</v>
      </c>
      <c r="S140" s="12">
        <f t="shared" si="39"/>
        <v>723.292469352014</v>
      </c>
      <c r="T140" s="28" t="s">
        <v>110</v>
      </c>
      <c r="U140" s="16">
        <v>2600</v>
      </c>
      <c r="V140" s="16">
        <v>2600</v>
      </c>
      <c r="W140" s="16">
        <v>3000</v>
      </c>
      <c r="X140" s="16">
        <v>5500</v>
      </c>
      <c r="Y140" s="16"/>
      <c r="Z140" s="16">
        <f t="shared" si="48"/>
        <v>13700</v>
      </c>
      <c r="AA140" s="17">
        <v>3600</v>
      </c>
      <c r="AB140" s="17">
        <f t="shared" si="41"/>
        <v>15070.000000000002</v>
      </c>
      <c r="AC140" s="17">
        <v>3820</v>
      </c>
      <c r="AD140" s="17">
        <v>1050</v>
      </c>
      <c r="AE140" s="17">
        <f t="shared" si="42"/>
        <v>5348</v>
      </c>
      <c r="AF140" s="17">
        <v>10000</v>
      </c>
      <c r="AG140" s="18">
        <f t="shared" si="43"/>
        <v>6.8299660289647779</v>
      </c>
      <c r="AH140" s="19">
        <v>3.87</v>
      </c>
      <c r="AI140" s="19">
        <f t="shared" si="44"/>
        <v>3.586387434554974</v>
      </c>
      <c r="AJ140" s="17" t="s">
        <v>110</v>
      </c>
      <c r="AK140" s="16">
        <f t="shared" si="45"/>
        <v>3617.5710594315246</v>
      </c>
      <c r="AL140" s="29" t="s">
        <v>110</v>
      </c>
    </row>
    <row r="141" spans="1:38">
      <c r="A141" s="75"/>
      <c r="B141" s="20" t="s">
        <v>78</v>
      </c>
      <c r="C141" s="12">
        <v>2100</v>
      </c>
      <c r="D141" s="12">
        <v>2100</v>
      </c>
      <c r="E141" s="12">
        <v>2600</v>
      </c>
      <c r="F141" s="12">
        <v>7000</v>
      </c>
      <c r="G141" s="12"/>
      <c r="H141" s="12">
        <f t="shared" si="33"/>
        <v>13800</v>
      </c>
      <c r="I141" s="13">
        <v>3500</v>
      </c>
      <c r="J141" s="12">
        <f t="shared" si="34"/>
        <v>14800</v>
      </c>
      <c r="K141" s="13">
        <v>3780</v>
      </c>
      <c r="L141" s="13">
        <v>1150</v>
      </c>
      <c r="M141" s="13">
        <f>K141*1.5</f>
        <v>5670</v>
      </c>
      <c r="N141" s="12">
        <f t="shared" si="36"/>
        <v>13800</v>
      </c>
      <c r="O141" s="14">
        <f t="shared" si="37"/>
        <v>6.7584480600750938</v>
      </c>
      <c r="P141" s="13">
        <v>5.91</v>
      </c>
      <c r="Q141" s="15">
        <f t="shared" si="38"/>
        <v>3.6507936507936507</v>
      </c>
      <c r="R141" s="13" t="s">
        <v>110</v>
      </c>
      <c r="S141" s="12">
        <f t="shared" si="39"/>
        <v>817.25888324873097</v>
      </c>
      <c r="T141" s="28">
        <f t="shared" si="46"/>
        <v>2.3340000000000001</v>
      </c>
      <c r="U141" s="16">
        <v>2500</v>
      </c>
      <c r="V141" s="16">
        <v>2500</v>
      </c>
      <c r="W141" s="16">
        <v>3000</v>
      </c>
      <c r="X141" s="16">
        <v>6800</v>
      </c>
      <c r="Y141" s="16"/>
      <c r="Z141" s="16">
        <f t="shared" si="48"/>
        <v>14800</v>
      </c>
      <c r="AA141" s="17">
        <v>3600</v>
      </c>
      <c r="AB141" s="17">
        <f t="shared" si="41"/>
        <v>16280.000000000002</v>
      </c>
      <c r="AC141" s="17">
        <v>3830</v>
      </c>
      <c r="AD141" s="17">
        <v>1050</v>
      </c>
      <c r="AE141" s="17">
        <f t="shared" si="42"/>
        <v>5362</v>
      </c>
      <c r="AF141" s="17">
        <v>11000</v>
      </c>
      <c r="AG141" s="18">
        <f t="shared" si="43"/>
        <v>6.8478455211871987</v>
      </c>
      <c r="AH141" s="19">
        <v>3.89</v>
      </c>
      <c r="AI141" s="19">
        <f t="shared" si="44"/>
        <v>3.864229765013055</v>
      </c>
      <c r="AJ141" s="17" t="s">
        <v>110</v>
      </c>
      <c r="AK141" s="16">
        <f t="shared" si="45"/>
        <v>3958.8688946015427</v>
      </c>
      <c r="AL141" s="29">
        <f t="shared" si="47"/>
        <v>1.526</v>
      </c>
    </row>
    <row r="142" spans="1:38">
      <c r="A142" s="75"/>
      <c r="B142" s="20" t="s">
        <v>139</v>
      </c>
      <c r="C142" s="12">
        <v>2100</v>
      </c>
      <c r="D142" s="12">
        <v>2100</v>
      </c>
      <c r="E142" s="12">
        <v>2600</v>
      </c>
      <c r="F142" s="12">
        <v>7200</v>
      </c>
      <c r="G142" s="12"/>
      <c r="H142" s="12">
        <f t="shared" si="33"/>
        <v>14000</v>
      </c>
      <c r="I142" s="13">
        <v>3500</v>
      </c>
      <c r="J142" s="12">
        <f t="shared" si="34"/>
        <v>15000</v>
      </c>
      <c r="K142" s="13">
        <v>4350</v>
      </c>
      <c r="L142" s="13">
        <v>1150</v>
      </c>
      <c r="M142" s="13">
        <v>6500</v>
      </c>
      <c r="N142" s="12">
        <f t="shared" si="36"/>
        <v>14000</v>
      </c>
      <c r="O142" s="14">
        <f t="shared" si="37"/>
        <v>7.7775791167530848</v>
      </c>
      <c r="P142" s="13">
        <v>5.91</v>
      </c>
      <c r="Q142" s="15">
        <f t="shared" si="38"/>
        <v>3.2183908045977012</v>
      </c>
      <c r="R142" s="13" t="s">
        <v>110</v>
      </c>
      <c r="S142" s="12">
        <f t="shared" si="39"/>
        <v>829.10321489001694</v>
      </c>
      <c r="T142" s="28">
        <f t="shared" si="46"/>
        <v>2.3340000000000001</v>
      </c>
      <c r="U142" s="16">
        <v>2200</v>
      </c>
      <c r="V142" s="16">
        <v>2200</v>
      </c>
      <c r="W142" s="16">
        <v>3000</v>
      </c>
      <c r="X142" s="16">
        <v>8000</v>
      </c>
      <c r="Y142" s="16"/>
      <c r="Z142" s="16">
        <f t="shared" si="48"/>
        <v>15400</v>
      </c>
      <c r="AA142" s="17">
        <v>3600</v>
      </c>
      <c r="AB142" s="17">
        <f t="shared" si="41"/>
        <v>16940</v>
      </c>
      <c r="AC142" s="17">
        <v>4260</v>
      </c>
      <c r="AD142" s="17">
        <v>1050</v>
      </c>
      <c r="AE142" s="17">
        <f t="shared" si="42"/>
        <v>5964</v>
      </c>
      <c r="AF142" s="17">
        <v>12000</v>
      </c>
      <c r="AG142" s="18">
        <f t="shared" si="43"/>
        <v>7.6166636867512958</v>
      </c>
      <c r="AH142" s="19">
        <v>3.91</v>
      </c>
      <c r="AI142" s="19">
        <f t="shared" si="44"/>
        <v>3.615023474178404</v>
      </c>
      <c r="AJ142" s="17" t="s">
        <v>110</v>
      </c>
      <c r="AK142" s="16">
        <f t="shared" si="45"/>
        <v>4296.675191815857</v>
      </c>
      <c r="AL142" s="29">
        <f t="shared" si="47"/>
        <v>1.534</v>
      </c>
    </row>
    <row r="143" spans="1:38">
      <c r="A143" s="75"/>
      <c r="B143" s="11" t="s">
        <v>62</v>
      </c>
      <c r="C143" s="12">
        <v>2100</v>
      </c>
      <c r="D143" s="12">
        <v>2100</v>
      </c>
      <c r="E143" s="12">
        <v>3500</v>
      </c>
      <c r="F143" s="12">
        <v>3500</v>
      </c>
      <c r="G143" s="12"/>
      <c r="H143" s="12">
        <f t="shared" si="33"/>
        <v>11200</v>
      </c>
      <c r="I143" s="13">
        <v>3500</v>
      </c>
      <c r="J143" s="12">
        <f t="shared" si="34"/>
        <v>12200</v>
      </c>
      <c r="K143" s="13">
        <v>3790</v>
      </c>
      <c r="L143" s="13">
        <v>1150</v>
      </c>
      <c r="M143" s="13">
        <f t="shared" ref="M143:M152" si="49">K143*1.5</f>
        <v>5685</v>
      </c>
      <c r="N143" s="12">
        <f t="shared" si="36"/>
        <v>11200</v>
      </c>
      <c r="O143" s="14">
        <f t="shared" si="37"/>
        <v>6.7763275522975146</v>
      </c>
      <c r="P143" s="13">
        <v>5.71</v>
      </c>
      <c r="Q143" s="15">
        <f t="shared" si="38"/>
        <v>2.9551451187335092</v>
      </c>
      <c r="R143" s="13" t="s">
        <v>110</v>
      </c>
      <c r="S143" s="12">
        <f t="shared" si="39"/>
        <v>686.51488616462348</v>
      </c>
      <c r="T143" s="28" t="s">
        <v>110</v>
      </c>
      <c r="U143" s="16">
        <v>2600</v>
      </c>
      <c r="V143" s="16">
        <v>2600</v>
      </c>
      <c r="W143" s="16">
        <v>3700</v>
      </c>
      <c r="X143" s="16">
        <v>3700</v>
      </c>
      <c r="Y143" s="16"/>
      <c r="Z143" s="16">
        <f t="shared" si="48"/>
        <v>12600</v>
      </c>
      <c r="AA143" s="17">
        <v>3600</v>
      </c>
      <c r="AB143" s="17">
        <f t="shared" si="41"/>
        <v>13860.000000000002</v>
      </c>
      <c r="AC143" s="17">
        <v>3840</v>
      </c>
      <c r="AD143" s="17">
        <v>1050</v>
      </c>
      <c r="AE143" s="17">
        <f t="shared" si="42"/>
        <v>5376</v>
      </c>
      <c r="AF143" s="17">
        <v>10000</v>
      </c>
      <c r="AG143" s="18">
        <f t="shared" si="43"/>
        <v>6.8657250134096195</v>
      </c>
      <c r="AH143" s="19">
        <v>3.85</v>
      </c>
      <c r="AI143" s="19">
        <f t="shared" si="44"/>
        <v>3.28125</v>
      </c>
      <c r="AJ143" s="17" t="s">
        <v>110</v>
      </c>
      <c r="AK143" s="16">
        <f t="shared" si="45"/>
        <v>3636.363636363636</v>
      </c>
      <c r="AL143" s="29" t="s">
        <v>110</v>
      </c>
    </row>
    <row r="144" spans="1:38">
      <c r="A144" s="75"/>
      <c r="B144" s="11" t="s">
        <v>63</v>
      </c>
      <c r="C144" s="12">
        <v>2100</v>
      </c>
      <c r="D144" s="12">
        <v>2100</v>
      </c>
      <c r="E144" s="12">
        <v>3500</v>
      </c>
      <c r="F144" s="12">
        <v>5000</v>
      </c>
      <c r="G144" s="12"/>
      <c r="H144" s="12">
        <f t="shared" si="33"/>
        <v>12700</v>
      </c>
      <c r="I144" s="13">
        <v>3500</v>
      </c>
      <c r="J144" s="12">
        <f t="shared" si="34"/>
        <v>13700</v>
      </c>
      <c r="K144" s="13">
        <v>3800</v>
      </c>
      <c r="L144" s="13">
        <v>1150</v>
      </c>
      <c r="M144" s="13">
        <f t="shared" si="49"/>
        <v>5700</v>
      </c>
      <c r="N144" s="12">
        <f t="shared" si="36"/>
        <v>12700</v>
      </c>
      <c r="O144" s="14">
        <f t="shared" si="37"/>
        <v>6.7942070445199354</v>
      </c>
      <c r="P144" s="13">
        <v>5.85</v>
      </c>
      <c r="Q144" s="15">
        <f t="shared" si="38"/>
        <v>3.3421052631578947</v>
      </c>
      <c r="R144" s="13" t="s">
        <v>110</v>
      </c>
      <c r="S144" s="12">
        <f t="shared" si="39"/>
        <v>759.82905982905982</v>
      </c>
      <c r="T144" s="28">
        <f t="shared" si="46"/>
        <v>2.31</v>
      </c>
      <c r="U144" s="16">
        <v>2600</v>
      </c>
      <c r="V144" s="16">
        <v>2600</v>
      </c>
      <c r="W144" s="16">
        <v>3700</v>
      </c>
      <c r="X144" s="16">
        <v>5500</v>
      </c>
      <c r="Y144" s="16"/>
      <c r="Z144" s="16">
        <f t="shared" si="48"/>
        <v>14400</v>
      </c>
      <c r="AA144" s="17">
        <v>3600</v>
      </c>
      <c r="AB144" s="17">
        <f t="shared" si="41"/>
        <v>15840.000000000002</v>
      </c>
      <c r="AC144" s="17">
        <v>3850</v>
      </c>
      <c r="AD144" s="17">
        <v>1050</v>
      </c>
      <c r="AE144" s="17">
        <f t="shared" si="42"/>
        <v>5390</v>
      </c>
      <c r="AF144" s="17">
        <v>11000</v>
      </c>
      <c r="AG144" s="18">
        <f t="shared" si="43"/>
        <v>6.8836045056320403</v>
      </c>
      <c r="AH144" s="19">
        <v>3.89</v>
      </c>
      <c r="AI144" s="19">
        <f t="shared" si="44"/>
        <v>3.7402597402597402</v>
      </c>
      <c r="AJ144" s="17" t="s">
        <v>110</v>
      </c>
      <c r="AK144" s="16">
        <f t="shared" si="45"/>
        <v>3958.8688946015427</v>
      </c>
      <c r="AL144" s="29">
        <f t="shared" si="47"/>
        <v>1.526</v>
      </c>
    </row>
    <row r="145" spans="1:38">
      <c r="A145" s="75"/>
      <c r="B145" s="11" t="s">
        <v>79</v>
      </c>
      <c r="C145" s="12">
        <v>2100</v>
      </c>
      <c r="D145" s="12">
        <v>2100</v>
      </c>
      <c r="E145" s="12">
        <v>2600</v>
      </c>
      <c r="F145" s="12">
        <v>7000</v>
      </c>
      <c r="G145" s="12"/>
      <c r="H145" s="12">
        <f t="shared" si="33"/>
        <v>13800</v>
      </c>
      <c r="I145" s="13">
        <v>3500</v>
      </c>
      <c r="J145" s="12">
        <f t="shared" si="34"/>
        <v>14800</v>
      </c>
      <c r="K145" s="13">
        <v>3810</v>
      </c>
      <c r="L145" s="13">
        <v>1150</v>
      </c>
      <c r="M145" s="13">
        <f t="shared" si="49"/>
        <v>5715</v>
      </c>
      <c r="N145" s="12">
        <f t="shared" si="36"/>
        <v>13800</v>
      </c>
      <c r="O145" s="14">
        <f t="shared" si="37"/>
        <v>6.8120865367423571</v>
      </c>
      <c r="P145" s="13">
        <v>5.91</v>
      </c>
      <c r="Q145" s="15">
        <f t="shared" si="38"/>
        <v>3.622047244094488</v>
      </c>
      <c r="R145" s="13" t="s">
        <v>110</v>
      </c>
      <c r="S145" s="12">
        <f t="shared" si="39"/>
        <v>817.25888324873097</v>
      </c>
      <c r="T145" s="28">
        <f t="shared" si="46"/>
        <v>2.3340000000000001</v>
      </c>
      <c r="U145" s="16">
        <v>2600</v>
      </c>
      <c r="V145" s="16">
        <v>2600</v>
      </c>
      <c r="W145" s="16">
        <v>3200</v>
      </c>
      <c r="X145" s="16">
        <v>6800</v>
      </c>
      <c r="Y145" s="16"/>
      <c r="Z145" s="16">
        <f t="shared" si="48"/>
        <v>15200</v>
      </c>
      <c r="AA145" s="17">
        <v>3600</v>
      </c>
      <c r="AB145" s="17">
        <f t="shared" si="41"/>
        <v>16720</v>
      </c>
      <c r="AC145" s="17">
        <v>3860</v>
      </c>
      <c r="AD145" s="17">
        <v>1050</v>
      </c>
      <c r="AE145" s="17">
        <f t="shared" si="42"/>
        <v>5404</v>
      </c>
      <c r="AF145" s="17">
        <v>12000</v>
      </c>
      <c r="AG145" s="18">
        <f t="shared" si="43"/>
        <v>6.9014839978544611</v>
      </c>
      <c r="AH145" s="19">
        <v>3.91</v>
      </c>
      <c r="AI145" s="19">
        <f t="shared" si="44"/>
        <v>3.937823834196891</v>
      </c>
      <c r="AJ145" s="17" t="s">
        <v>110</v>
      </c>
      <c r="AK145" s="16">
        <f t="shared" si="45"/>
        <v>4296.675191815857</v>
      </c>
      <c r="AL145" s="29">
        <f t="shared" si="47"/>
        <v>1.534</v>
      </c>
    </row>
    <row r="146" spans="1:38">
      <c r="A146" s="75"/>
      <c r="B146" s="11" t="s">
        <v>140</v>
      </c>
      <c r="C146" s="12">
        <v>2100</v>
      </c>
      <c r="D146" s="12">
        <v>2100</v>
      </c>
      <c r="E146" s="12">
        <v>2600</v>
      </c>
      <c r="F146" s="12">
        <v>7200</v>
      </c>
      <c r="G146" s="12"/>
      <c r="H146" s="12">
        <f t="shared" si="33"/>
        <v>14000</v>
      </c>
      <c r="I146" s="13">
        <v>3500</v>
      </c>
      <c r="J146" s="12">
        <f t="shared" si="34"/>
        <v>15000</v>
      </c>
      <c r="K146" s="13">
        <v>4440</v>
      </c>
      <c r="L146" s="13">
        <v>1150</v>
      </c>
      <c r="M146" s="13">
        <f t="shared" si="49"/>
        <v>6660</v>
      </c>
      <c r="N146" s="12">
        <f t="shared" si="36"/>
        <v>14000</v>
      </c>
      <c r="O146" s="14">
        <f t="shared" si="37"/>
        <v>7.9384945467548729</v>
      </c>
      <c r="P146" s="13">
        <v>6.01</v>
      </c>
      <c r="Q146" s="15">
        <f t="shared" si="38"/>
        <v>3.1531531531531534</v>
      </c>
      <c r="R146" s="13" t="s">
        <v>110</v>
      </c>
      <c r="S146" s="12">
        <f t="shared" si="39"/>
        <v>815.3078202995008</v>
      </c>
      <c r="T146" s="28">
        <f t="shared" si="46"/>
        <v>2.3740000000000001</v>
      </c>
      <c r="U146" s="16">
        <v>2600</v>
      </c>
      <c r="V146" s="16">
        <v>2600</v>
      </c>
      <c r="W146" s="16">
        <v>3200</v>
      </c>
      <c r="X146" s="16">
        <v>7200</v>
      </c>
      <c r="Y146" s="16"/>
      <c r="Z146" s="16">
        <f t="shared" si="48"/>
        <v>15600</v>
      </c>
      <c r="AA146" s="17">
        <v>3600</v>
      </c>
      <c r="AB146" s="17">
        <f t="shared" si="41"/>
        <v>17160</v>
      </c>
      <c r="AC146" s="17">
        <v>4320</v>
      </c>
      <c r="AD146" s="17">
        <v>1050</v>
      </c>
      <c r="AE146" s="17">
        <f t="shared" si="42"/>
        <v>6048</v>
      </c>
      <c r="AF146" s="17">
        <v>12000</v>
      </c>
      <c r="AG146" s="18">
        <f t="shared" si="43"/>
        <v>7.7239406400858215</v>
      </c>
      <c r="AH146" s="19">
        <v>3.91</v>
      </c>
      <c r="AI146" s="19">
        <f t="shared" si="44"/>
        <v>3.6111111111111112</v>
      </c>
      <c r="AJ146" s="17" t="s">
        <v>110</v>
      </c>
      <c r="AK146" s="16">
        <f t="shared" si="45"/>
        <v>4296.675191815857</v>
      </c>
      <c r="AL146" s="29">
        <f t="shared" si="47"/>
        <v>1.534</v>
      </c>
    </row>
    <row r="147" spans="1:38">
      <c r="A147" s="75"/>
      <c r="B147" s="11" t="s">
        <v>80</v>
      </c>
      <c r="C147" s="12">
        <v>2100</v>
      </c>
      <c r="D147" s="12">
        <v>2100</v>
      </c>
      <c r="E147" s="12">
        <v>4800</v>
      </c>
      <c r="F147" s="12">
        <v>4800</v>
      </c>
      <c r="G147" s="12"/>
      <c r="H147" s="12">
        <f t="shared" si="33"/>
        <v>13800</v>
      </c>
      <c r="I147" s="13">
        <v>3500</v>
      </c>
      <c r="J147" s="12">
        <f t="shared" si="34"/>
        <v>14800</v>
      </c>
      <c r="K147" s="13">
        <v>3820</v>
      </c>
      <c r="L147" s="13">
        <v>1150</v>
      </c>
      <c r="M147" s="13">
        <f t="shared" si="49"/>
        <v>5730</v>
      </c>
      <c r="N147" s="12">
        <f t="shared" si="36"/>
        <v>13800</v>
      </c>
      <c r="O147" s="14">
        <f t="shared" si="37"/>
        <v>6.8299660289647779</v>
      </c>
      <c r="P147" s="13">
        <v>5.91</v>
      </c>
      <c r="Q147" s="15">
        <f t="shared" si="38"/>
        <v>3.6125654450261782</v>
      </c>
      <c r="R147" s="13" t="s">
        <v>110</v>
      </c>
      <c r="S147" s="12">
        <f t="shared" si="39"/>
        <v>817.25888324873097</v>
      </c>
      <c r="T147" s="28">
        <f t="shared" si="46"/>
        <v>2.3340000000000001</v>
      </c>
      <c r="U147" s="16">
        <v>2600</v>
      </c>
      <c r="V147" s="16">
        <v>2600</v>
      </c>
      <c r="W147" s="16">
        <v>5200</v>
      </c>
      <c r="X147" s="16">
        <v>5200</v>
      </c>
      <c r="Y147" s="16"/>
      <c r="Z147" s="16">
        <f t="shared" si="48"/>
        <v>15600</v>
      </c>
      <c r="AA147" s="17">
        <v>3600</v>
      </c>
      <c r="AB147" s="17">
        <f t="shared" si="41"/>
        <v>17160</v>
      </c>
      <c r="AC147" s="17">
        <v>4070</v>
      </c>
      <c r="AD147" s="17">
        <v>1050</v>
      </c>
      <c r="AE147" s="17">
        <f t="shared" si="42"/>
        <v>5698</v>
      </c>
      <c r="AF147" s="17">
        <v>12000</v>
      </c>
      <c r="AG147" s="18">
        <f t="shared" si="43"/>
        <v>7.2769533345252997</v>
      </c>
      <c r="AH147" s="19">
        <v>3.91</v>
      </c>
      <c r="AI147" s="19">
        <f t="shared" si="44"/>
        <v>3.8329238329238331</v>
      </c>
      <c r="AJ147" s="17" t="s">
        <v>110</v>
      </c>
      <c r="AK147" s="16">
        <f t="shared" si="45"/>
        <v>4296.675191815857</v>
      </c>
      <c r="AL147" s="29">
        <f t="shared" si="47"/>
        <v>1.534</v>
      </c>
    </row>
    <row r="148" spans="1:38">
      <c r="A148" s="75"/>
      <c r="B148" s="11" t="s">
        <v>66</v>
      </c>
      <c r="C148" s="12">
        <v>2100</v>
      </c>
      <c r="D148" s="12">
        <v>2600</v>
      </c>
      <c r="E148" s="12">
        <v>2600</v>
      </c>
      <c r="F148" s="12">
        <v>5000</v>
      </c>
      <c r="G148" s="12"/>
      <c r="H148" s="12">
        <f t="shared" si="33"/>
        <v>12300</v>
      </c>
      <c r="I148" s="13">
        <v>3500</v>
      </c>
      <c r="J148" s="12">
        <f t="shared" si="34"/>
        <v>13300</v>
      </c>
      <c r="K148" s="13">
        <v>3850</v>
      </c>
      <c r="L148" s="13">
        <v>1150</v>
      </c>
      <c r="M148" s="13">
        <f t="shared" si="49"/>
        <v>5775</v>
      </c>
      <c r="N148" s="12">
        <f t="shared" si="36"/>
        <v>12300</v>
      </c>
      <c r="O148" s="14">
        <f t="shared" si="37"/>
        <v>6.8836045056320403</v>
      </c>
      <c r="P148" s="13">
        <v>5.85</v>
      </c>
      <c r="Q148" s="15">
        <f t="shared" si="38"/>
        <v>3.1948051948051948</v>
      </c>
      <c r="R148" s="13" t="s">
        <v>110</v>
      </c>
      <c r="S148" s="12">
        <f t="shared" si="39"/>
        <v>735.89743589743603</v>
      </c>
      <c r="T148" s="28">
        <f t="shared" si="46"/>
        <v>2.31</v>
      </c>
      <c r="U148" s="16">
        <v>2600</v>
      </c>
      <c r="V148" s="16">
        <v>3000</v>
      </c>
      <c r="W148" s="16">
        <v>3000</v>
      </c>
      <c r="X148" s="16">
        <v>5500</v>
      </c>
      <c r="Y148" s="16"/>
      <c r="Z148" s="16">
        <f t="shared" si="48"/>
        <v>14100</v>
      </c>
      <c r="AA148" s="17">
        <v>3600</v>
      </c>
      <c r="AB148" s="17">
        <f t="shared" si="41"/>
        <v>15510.000000000002</v>
      </c>
      <c r="AC148" s="17">
        <v>3900</v>
      </c>
      <c r="AD148" s="17">
        <v>1050</v>
      </c>
      <c r="AE148" s="17">
        <f t="shared" si="42"/>
        <v>5460</v>
      </c>
      <c r="AF148" s="17">
        <v>11000</v>
      </c>
      <c r="AG148" s="18">
        <f t="shared" si="43"/>
        <v>6.9730019667441443</v>
      </c>
      <c r="AH148" s="19">
        <v>3.89</v>
      </c>
      <c r="AI148" s="19">
        <f t="shared" si="44"/>
        <v>3.6153846153846154</v>
      </c>
      <c r="AJ148" s="17" t="s">
        <v>110</v>
      </c>
      <c r="AK148" s="16">
        <f t="shared" si="45"/>
        <v>3958.8688946015427</v>
      </c>
      <c r="AL148" s="29">
        <f t="shared" si="47"/>
        <v>1.526</v>
      </c>
    </row>
    <row r="149" spans="1:38">
      <c r="A149" s="75"/>
      <c r="B149" s="11" t="s">
        <v>81</v>
      </c>
      <c r="C149" s="12">
        <v>2000</v>
      </c>
      <c r="D149" s="12">
        <v>2600</v>
      </c>
      <c r="E149" s="12">
        <v>2600</v>
      </c>
      <c r="F149" s="12">
        <v>6200</v>
      </c>
      <c r="G149" s="12"/>
      <c r="H149" s="12">
        <f t="shared" si="33"/>
        <v>13400</v>
      </c>
      <c r="I149" s="13">
        <v>3500</v>
      </c>
      <c r="J149" s="12">
        <f t="shared" si="34"/>
        <v>14400</v>
      </c>
      <c r="K149" s="13">
        <v>3860</v>
      </c>
      <c r="L149" s="13">
        <v>1150</v>
      </c>
      <c r="M149" s="13">
        <f t="shared" si="49"/>
        <v>5790</v>
      </c>
      <c r="N149" s="12">
        <f t="shared" si="36"/>
        <v>13400</v>
      </c>
      <c r="O149" s="14">
        <f t="shared" si="37"/>
        <v>6.9014839978544611</v>
      </c>
      <c r="P149" s="13">
        <v>5.91</v>
      </c>
      <c r="Q149" s="15">
        <f t="shared" si="38"/>
        <v>3.471502590673575</v>
      </c>
      <c r="R149" s="13" t="s">
        <v>110</v>
      </c>
      <c r="S149" s="12">
        <f t="shared" si="39"/>
        <v>793.57021996615913</v>
      </c>
      <c r="T149" s="28">
        <f t="shared" si="46"/>
        <v>2.3340000000000001</v>
      </c>
      <c r="U149" s="16">
        <v>2600</v>
      </c>
      <c r="V149" s="16">
        <v>3000</v>
      </c>
      <c r="W149" s="16">
        <v>3000</v>
      </c>
      <c r="X149" s="16">
        <v>7200</v>
      </c>
      <c r="Y149" s="16"/>
      <c r="Z149" s="16">
        <f t="shared" si="48"/>
        <v>15800</v>
      </c>
      <c r="AA149" s="17">
        <v>3600</v>
      </c>
      <c r="AB149" s="17">
        <f t="shared" si="41"/>
        <v>17380</v>
      </c>
      <c r="AC149" s="17">
        <v>4110</v>
      </c>
      <c r="AD149" s="17">
        <v>1050</v>
      </c>
      <c r="AE149" s="17">
        <f t="shared" si="42"/>
        <v>5754</v>
      </c>
      <c r="AF149" s="17">
        <v>12000</v>
      </c>
      <c r="AG149" s="18">
        <f t="shared" si="43"/>
        <v>7.3484713034149829</v>
      </c>
      <c r="AH149" s="19">
        <v>3.91</v>
      </c>
      <c r="AI149" s="19">
        <f t="shared" si="44"/>
        <v>3.8442822384428226</v>
      </c>
      <c r="AJ149" s="17" t="s">
        <v>110</v>
      </c>
      <c r="AK149" s="16">
        <f t="shared" si="45"/>
        <v>4296.675191815857</v>
      </c>
      <c r="AL149" s="29">
        <f t="shared" si="47"/>
        <v>1.534</v>
      </c>
    </row>
    <row r="150" spans="1:38">
      <c r="A150" s="75"/>
      <c r="B150" s="11" t="s">
        <v>67</v>
      </c>
      <c r="C150" s="12">
        <v>2100</v>
      </c>
      <c r="D150" s="12">
        <v>2600</v>
      </c>
      <c r="E150" s="12">
        <v>3500</v>
      </c>
      <c r="F150" s="12">
        <v>3500</v>
      </c>
      <c r="G150" s="12"/>
      <c r="H150" s="12">
        <f t="shared" si="33"/>
        <v>11700</v>
      </c>
      <c r="I150" s="13">
        <v>3500</v>
      </c>
      <c r="J150" s="12">
        <f t="shared" si="34"/>
        <v>12700</v>
      </c>
      <c r="K150" s="13">
        <v>3870</v>
      </c>
      <c r="L150" s="13">
        <v>1150</v>
      </c>
      <c r="M150" s="13">
        <f t="shared" si="49"/>
        <v>5805</v>
      </c>
      <c r="N150" s="12">
        <f t="shared" si="36"/>
        <v>11700</v>
      </c>
      <c r="O150" s="14">
        <f t="shared" si="37"/>
        <v>6.9193634900768819</v>
      </c>
      <c r="P150" s="13">
        <v>5.71</v>
      </c>
      <c r="Q150" s="15">
        <f t="shared" si="38"/>
        <v>3.0232558139534884</v>
      </c>
      <c r="R150" s="13" t="s">
        <v>110</v>
      </c>
      <c r="S150" s="12">
        <f t="shared" si="39"/>
        <v>717.16287215411558</v>
      </c>
      <c r="T150" s="28" t="s">
        <v>110</v>
      </c>
      <c r="U150" s="16">
        <v>2600</v>
      </c>
      <c r="V150" s="16">
        <v>3000</v>
      </c>
      <c r="W150" s="16">
        <v>3700</v>
      </c>
      <c r="X150" s="16">
        <v>3700</v>
      </c>
      <c r="Y150" s="16"/>
      <c r="Z150" s="16">
        <f t="shared" si="48"/>
        <v>13000</v>
      </c>
      <c r="AA150" s="17">
        <v>3600</v>
      </c>
      <c r="AB150" s="17">
        <f t="shared" si="41"/>
        <v>14300.000000000002</v>
      </c>
      <c r="AC150" s="17">
        <v>3920</v>
      </c>
      <c r="AD150" s="17">
        <v>1050</v>
      </c>
      <c r="AE150" s="17">
        <f t="shared" si="42"/>
        <v>5488</v>
      </c>
      <c r="AF150" s="17">
        <v>10000</v>
      </c>
      <c r="AG150" s="18">
        <f t="shared" si="43"/>
        <v>7.0087609511889859</v>
      </c>
      <c r="AH150" s="19">
        <v>3.87</v>
      </c>
      <c r="AI150" s="19">
        <f t="shared" si="44"/>
        <v>3.3163265306122449</v>
      </c>
      <c r="AJ150" s="17" t="s">
        <v>110</v>
      </c>
      <c r="AK150" s="16">
        <f t="shared" si="45"/>
        <v>3617.5710594315246</v>
      </c>
      <c r="AL150" s="29" t="s">
        <v>110</v>
      </c>
    </row>
    <row r="151" spans="1:38">
      <c r="A151" s="75"/>
      <c r="B151" s="11" t="s">
        <v>82</v>
      </c>
      <c r="C151" s="12">
        <v>2100</v>
      </c>
      <c r="D151" s="12">
        <v>2600</v>
      </c>
      <c r="E151" s="12">
        <v>3500</v>
      </c>
      <c r="F151" s="12">
        <v>5000</v>
      </c>
      <c r="G151" s="12"/>
      <c r="H151" s="12">
        <f t="shared" si="33"/>
        <v>13200</v>
      </c>
      <c r="I151" s="13">
        <v>3500</v>
      </c>
      <c r="J151" s="12">
        <f t="shared" si="34"/>
        <v>14200</v>
      </c>
      <c r="K151" s="13">
        <v>3880</v>
      </c>
      <c r="L151" s="13">
        <v>1150</v>
      </c>
      <c r="M151" s="13">
        <f t="shared" si="49"/>
        <v>5820</v>
      </c>
      <c r="N151" s="12">
        <f t="shared" si="36"/>
        <v>13200</v>
      </c>
      <c r="O151" s="14">
        <f t="shared" si="37"/>
        <v>6.9372429822993027</v>
      </c>
      <c r="P151" s="13">
        <v>5.91</v>
      </c>
      <c r="Q151" s="15">
        <f t="shared" si="38"/>
        <v>3.402061855670103</v>
      </c>
      <c r="R151" s="13" t="s">
        <v>110</v>
      </c>
      <c r="S151" s="12">
        <f t="shared" si="39"/>
        <v>781.72588832487304</v>
      </c>
      <c r="T151" s="28">
        <f t="shared" si="46"/>
        <v>2.3340000000000001</v>
      </c>
      <c r="U151" s="16">
        <v>2600</v>
      </c>
      <c r="V151" s="16">
        <v>3000</v>
      </c>
      <c r="W151" s="16">
        <v>3700</v>
      </c>
      <c r="X151" s="16">
        <v>5500</v>
      </c>
      <c r="Y151" s="16"/>
      <c r="Z151" s="16">
        <f t="shared" si="48"/>
        <v>14800</v>
      </c>
      <c r="AA151" s="17">
        <v>3600</v>
      </c>
      <c r="AB151" s="17">
        <f t="shared" si="41"/>
        <v>16280.000000000002</v>
      </c>
      <c r="AC151" s="17">
        <v>3930</v>
      </c>
      <c r="AD151" s="17">
        <v>1050</v>
      </c>
      <c r="AE151" s="17">
        <f t="shared" si="42"/>
        <v>5502</v>
      </c>
      <c r="AF151" s="17">
        <v>11000</v>
      </c>
      <c r="AG151" s="18">
        <f t="shared" si="43"/>
        <v>7.0266404434114076</v>
      </c>
      <c r="AH151" s="19">
        <v>3.89</v>
      </c>
      <c r="AI151" s="19">
        <f t="shared" si="44"/>
        <v>3.7659033078880406</v>
      </c>
      <c r="AJ151" s="17" t="s">
        <v>110</v>
      </c>
      <c r="AK151" s="16">
        <f t="shared" si="45"/>
        <v>3958.8688946015427</v>
      </c>
      <c r="AL151" s="29">
        <f t="shared" si="47"/>
        <v>1.526</v>
      </c>
    </row>
    <row r="152" spans="1:38">
      <c r="A152" s="75"/>
      <c r="B152" s="11" t="s">
        <v>83</v>
      </c>
      <c r="C152" s="12">
        <v>2000</v>
      </c>
      <c r="D152" s="12">
        <v>2200</v>
      </c>
      <c r="E152" s="12">
        <v>3200</v>
      </c>
      <c r="F152" s="12">
        <v>6200</v>
      </c>
      <c r="G152" s="12"/>
      <c r="H152" s="12">
        <f t="shared" si="33"/>
        <v>13600</v>
      </c>
      <c r="I152" s="13">
        <v>3500</v>
      </c>
      <c r="J152" s="12">
        <f t="shared" si="34"/>
        <v>14600</v>
      </c>
      <c r="K152" s="13">
        <v>3890</v>
      </c>
      <c r="L152" s="13">
        <v>1150</v>
      </c>
      <c r="M152" s="13">
        <f t="shared" si="49"/>
        <v>5835</v>
      </c>
      <c r="N152" s="12">
        <f t="shared" si="36"/>
        <v>13600</v>
      </c>
      <c r="O152" s="14">
        <f t="shared" si="37"/>
        <v>6.9551224745217244</v>
      </c>
      <c r="P152" s="13">
        <v>5.91</v>
      </c>
      <c r="Q152" s="15">
        <f t="shared" si="38"/>
        <v>3.4961439588688945</v>
      </c>
      <c r="R152" s="13" t="s">
        <v>110</v>
      </c>
      <c r="S152" s="12">
        <f t="shared" si="39"/>
        <v>805.41455160744499</v>
      </c>
      <c r="T152" s="28">
        <f t="shared" si="46"/>
        <v>2.3340000000000001</v>
      </c>
      <c r="U152" s="16">
        <v>2600</v>
      </c>
      <c r="V152" s="16">
        <v>3000</v>
      </c>
      <c r="W152" s="16">
        <v>3700</v>
      </c>
      <c r="X152" s="16">
        <v>6600</v>
      </c>
      <c r="Y152" s="16"/>
      <c r="Z152" s="16">
        <f t="shared" si="48"/>
        <v>15900</v>
      </c>
      <c r="AA152" s="17">
        <v>3600</v>
      </c>
      <c r="AB152" s="17">
        <f t="shared" si="41"/>
        <v>17490</v>
      </c>
      <c r="AC152" s="17">
        <v>4140</v>
      </c>
      <c r="AD152" s="17">
        <v>1050</v>
      </c>
      <c r="AE152" s="17">
        <f t="shared" si="42"/>
        <v>5796</v>
      </c>
      <c r="AF152" s="17">
        <v>12000</v>
      </c>
      <c r="AG152" s="18">
        <f t="shared" si="43"/>
        <v>7.4021097800822462</v>
      </c>
      <c r="AH152" s="19">
        <v>3.91</v>
      </c>
      <c r="AI152" s="19">
        <f t="shared" si="44"/>
        <v>3.8405797101449277</v>
      </c>
      <c r="AJ152" s="17" t="s">
        <v>110</v>
      </c>
      <c r="AK152" s="16">
        <f t="shared" si="45"/>
        <v>4296.675191815857</v>
      </c>
      <c r="AL152" s="29">
        <f t="shared" si="47"/>
        <v>1.534</v>
      </c>
    </row>
    <row r="153" spans="1:38">
      <c r="A153" s="75"/>
      <c r="B153" s="11" t="s">
        <v>163</v>
      </c>
      <c r="C153" s="12">
        <v>2000</v>
      </c>
      <c r="D153" s="12">
        <v>2200</v>
      </c>
      <c r="E153" s="12">
        <v>2800</v>
      </c>
      <c r="F153" s="12">
        <v>6800</v>
      </c>
      <c r="G153" s="12"/>
      <c r="H153" s="12">
        <f t="shared" si="33"/>
        <v>13800</v>
      </c>
      <c r="I153" s="13">
        <v>3500</v>
      </c>
      <c r="J153" s="12">
        <f t="shared" si="34"/>
        <v>14800</v>
      </c>
      <c r="K153" s="13">
        <v>4600</v>
      </c>
      <c r="L153" s="13">
        <v>1150</v>
      </c>
      <c r="M153" s="13">
        <v>6500</v>
      </c>
      <c r="N153" s="12">
        <f t="shared" si="36"/>
        <v>13800</v>
      </c>
      <c r="O153" s="14">
        <f t="shared" si="37"/>
        <v>8.2245664223136057</v>
      </c>
      <c r="P153" s="13">
        <v>5.91</v>
      </c>
      <c r="Q153" s="15">
        <f t="shared" si="38"/>
        <v>3</v>
      </c>
      <c r="R153" s="13" t="s">
        <v>110</v>
      </c>
      <c r="S153" s="12">
        <f t="shared" si="39"/>
        <v>817.25888324873097</v>
      </c>
      <c r="T153" s="28">
        <f t="shared" si="46"/>
        <v>2.3340000000000001</v>
      </c>
      <c r="U153" s="16">
        <v>2300</v>
      </c>
      <c r="V153" s="16">
        <v>2500</v>
      </c>
      <c r="W153" s="16">
        <v>3000</v>
      </c>
      <c r="X153" s="16">
        <v>8200</v>
      </c>
      <c r="Y153" s="16"/>
      <c r="Z153" s="16">
        <f t="shared" si="48"/>
        <v>16000</v>
      </c>
      <c r="AA153" s="17">
        <v>3600</v>
      </c>
      <c r="AB153" s="17">
        <f t="shared" si="41"/>
        <v>17600</v>
      </c>
      <c r="AC153" s="17">
        <v>4650</v>
      </c>
      <c r="AD153" s="17">
        <v>1050</v>
      </c>
      <c r="AE153" s="17">
        <f t="shared" si="42"/>
        <v>6510</v>
      </c>
      <c r="AF153" s="17">
        <v>12000</v>
      </c>
      <c r="AG153" s="18">
        <f t="shared" si="43"/>
        <v>8.3139638834257106</v>
      </c>
      <c r="AH153" s="19">
        <v>3.91</v>
      </c>
      <c r="AI153" s="19">
        <f t="shared" si="44"/>
        <v>3.4408602150537635</v>
      </c>
      <c r="AJ153" s="17" t="s">
        <v>110</v>
      </c>
      <c r="AK153" s="16">
        <f t="shared" si="45"/>
        <v>4296.675191815857</v>
      </c>
      <c r="AL153" s="29">
        <f t="shared" si="47"/>
        <v>1.534</v>
      </c>
    </row>
    <row r="154" spans="1:38">
      <c r="A154" s="75"/>
      <c r="B154" s="11" t="s">
        <v>84</v>
      </c>
      <c r="C154" s="12">
        <v>1700</v>
      </c>
      <c r="D154" s="12">
        <v>2600</v>
      </c>
      <c r="E154" s="12">
        <v>4100</v>
      </c>
      <c r="F154" s="12">
        <v>4100</v>
      </c>
      <c r="G154" s="12"/>
      <c r="H154" s="12">
        <f t="shared" si="33"/>
        <v>12500</v>
      </c>
      <c r="I154" s="13">
        <v>3500</v>
      </c>
      <c r="J154" s="12">
        <f t="shared" si="34"/>
        <v>13500</v>
      </c>
      <c r="K154" s="13">
        <v>3900</v>
      </c>
      <c r="L154" s="13">
        <v>1150</v>
      </c>
      <c r="M154" s="13">
        <f>K154*1.5</f>
        <v>5850</v>
      </c>
      <c r="N154" s="12">
        <f t="shared" si="36"/>
        <v>12500</v>
      </c>
      <c r="O154" s="14">
        <f t="shared" si="37"/>
        <v>6.9730019667441443</v>
      </c>
      <c r="P154" s="13">
        <v>5.85</v>
      </c>
      <c r="Q154" s="15">
        <f t="shared" si="38"/>
        <v>3.2051282051282053</v>
      </c>
      <c r="R154" s="13" t="s">
        <v>110</v>
      </c>
      <c r="S154" s="12">
        <f t="shared" si="39"/>
        <v>747.86324786324792</v>
      </c>
      <c r="T154" s="28">
        <f t="shared" si="46"/>
        <v>2.31</v>
      </c>
      <c r="U154" s="16">
        <v>2000</v>
      </c>
      <c r="V154" s="16">
        <v>2400</v>
      </c>
      <c r="W154" s="16">
        <v>4500</v>
      </c>
      <c r="X154" s="16">
        <v>4500</v>
      </c>
      <c r="Y154" s="16"/>
      <c r="Z154" s="16">
        <f t="shared" si="48"/>
        <v>13400</v>
      </c>
      <c r="AA154" s="17">
        <v>3600</v>
      </c>
      <c r="AB154" s="17">
        <f t="shared" si="41"/>
        <v>14740.000000000002</v>
      </c>
      <c r="AC154" s="17">
        <v>3950</v>
      </c>
      <c r="AD154" s="17">
        <v>1050</v>
      </c>
      <c r="AE154" s="17">
        <f t="shared" si="42"/>
        <v>5530</v>
      </c>
      <c r="AF154" s="17">
        <v>10000</v>
      </c>
      <c r="AG154" s="18">
        <f t="shared" si="43"/>
        <v>7.0623994278562492</v>
      </c>
      <c r="AH154" s="19">
        <v>3.87</v>
      </c>
      <c r="AI154" s="19">
        <f t="shared" si="44"/>
        <v>3.3924050632911391</v>
      </c>
      <c r="AJ154" s="17" t="s">
        <v>110</v>
      </c>
      <c r="AK154" s="16">
        <f t="shared" si="45"/>
        <v>3617.5710594315246</v>
      </c>
      <c r="AL154" s="29">
        <f t="shared" si="47"/>
        <v>1.518</v>
      </c>
    </row>
    <row r="155" spans="1:38">
      <c r="A155" s="75"/>
      <c r="B155" s="11" t="s">
        <v>164</v>
      </c>
      <c r="C155" s="12">
        <v>1700</v>
      </c>
      <c r="D155" s="12">
        <v>2500</v>
      </c>
      <c r="E155" s="12">
        <v>3800</v>
      </c>
      <c r="F155" s="12">
        <v>6000</v>
      </c>
      <c r="G155" s="12"/>
      <c r="H155" s="12">
        <f t="shared" si="33"/>
        <v>14000</v>
      </c>
      <c r="I155" s="13">
        <v>3500</v>
      </c>
      <c r="J155" s="12">
        <f t="shared" si="34"/>
        <v>15000</v>
      </c>
      <c r="K155" s="13">
        <v>4590</v>
      </c>
      <c r="L155" s="13">
        <v>1150</v>
      </c>
      <c r="M155" s="13">
        <v>6500</v>
      </c>
      <c r="N155" s="12">
        <f t="shared" si="36"/>
        <v>14000</v>
      </c>
      <c r="O155" s="14">
        <f t="shared" si="37"/>
        <v>8.2066869300911858</v>
      </c>
      <c r="P155" s="13">
        <v>5.91</v>
      </c>
      <c r="Q155" s="15">
        <f t="shared" si="38"/>
        <v>3.0501089324618738</v>
      </c>
      <c r="R155" s="13" t="s">
        <v>110</v>
      </c>
      <c r="S155" s="12">
        <f t="shared" si="39"/>
        <v>829.10321489001694</v>
      </c>
      <c r="T155" s="28">
        <f t="shared" si="46"/>
        <v>2.3340000000000001</v>
      </c>
      <c r="U155" s="16">
        <v>2000</v>
      </c>
      <c r="V155" s="16">
        <v>2400</v>
      </c>
      <c r="W155" s="16">
        <v>4400</v>
      </c>
      <c r="X155" s="16">
        <v>7200</v>
      </c>
      <c r="Y155" s="16"/>
      <c r="Z155" s="16">
        <f t="shared" si="48"/>
        <v>16000</v>
      </c>
      <c r="AA155" s="17">
        <v>3600</v>
      </c>
      <c r="AB155" s="17">
        <f t="shared" si="41"/>
        <v>17600</v>
      </c>
      <c r="AC155" s="17">
        <v>4750</v>
      </c>
      <c r="AD155" s="17">
        <v>1050</v>
      </c>
      <c r="AE155" s="17">
        <f t="shared" si="42"/>
        <v>6650</v>
      </c>
      <c r="AF155" s="17">
        <v>12000</v>
      </c>
      <c r="AG155" s="18">
        <f t="shared" si="43"/>
        <v>8.4927588056499204</v>
      </c>
      <c r="AH155" s="19">
        <v>3.91</v>
      </c>
      <c r="AI155" s="19">
        <f t="shared" si="44"/>
        <v>3.3684210526315788</v>
      </c>
      <c r="AJ155" s="17" t="s">
        <v>110</v>
      </c>
      <c r="AK155" s="16">
        <f t="shared" si="45"/>
        <v>4296.675191815857</v>
      </c>
      <c r="AL155" s="29">
        <f t="shared" si="47"/>
        <v>1.534</v>
      </c>
    </row>
    <row r="156" spans="1:38">
      <c r="A156" s="75"/>
      <c r="B156" s="11" t="s">
        <v>68</v>
      </c>
      <c r="C156" s="12">
        <v>2100</v>
      </c>
      <c r="D156" s="12">
        <v>3500</v>
      </c>
      <c r="E156" s="12">
        <v>3500</v>
      </c>
      <c r="F156" s="12">
        <v>3500</v>
      </c>
      <c r="G156" s="12"/>
      <c r="H156" s="12">
        <f t="shared" si="33"/>
        <v>12600</v>
      </c>
      <c r="I156" s="13">
        <v>3500</v>
      </c>
      <c r="J156" s="12">
        <f t="shared" si="34"/>
        <v>13600</v>
      </c>
      <c r="K156" s="13">
        <v>3910</v>
      </c>
      <c r="L156" s="13">
        <v>1150</v>
      </c>
      <c r="M156" s="13">
        <f>K156*1.5</f>
        <v>5865</v>
      </c>
      <c r="N156" s="12">
        <f t="shared" si="36"/>
        <v>12600</v>
      </c>
      <c r="O156" s="14">
        <f t="shared" si="37"/>
        <v>6.990881458966566</v>
      </c>
      <c r="P156" s="13">
        <v>5.71</v>
      </c>
      <c r="Q156" s="15">
        <f t="shared" si="38"/>
        <v>3.2225063938618925</v>
      </c>
      <c r="R156" s="13" t="s">
        <v>110</v>
      </c>
      <c r="S156" s="12">
        <f t="shared" si="39"/>
        <v>772.32924693520147</v>
      </c>
      <c r="T156" s="28">
        <f t="shared" si="46"/>
        <v>2.254</v>
      </c>
      <c r="U156" s="16">
        <v>2400</v>
      </c>
      <c r="V156" s="16">
        <v>3700</v>
      </c>
      <c r="W156" s="16">
        <v>3700</v>
      </c>
      <c r="X156" s="16">
        <v>3700</v>
      </c>
      <c r="Y156" s="16"/>
      <c r="Z156" s="16">
        <f t="shared" si="48"/>
        <v>13500</v>
      </c>
      <c r="AA156" s="17">
        <v>3600</v>
      </c>
      <c r="AB156" s="17">
        <f t="shared" si="41"/>
        <v>14850.000000000002</v>
      </c>
      <c r="AC156" s="17">
        <v>3960</v>
      </c>
      <c r="AD156" s="17">
        <v>1050</v>
      </c>
      <c r="AE156" s="17">
        <f t="shared" si="42"/>
        <v>5544</v>
      </c>
      <c r="AF156" s="17">
        <v>10000</v>
      </c>
      <c r="AG156" s="18">
        <f t="shared" si="43"/>
        <v>7.0802789200786691</v>
      </c>
      <c r="AH156" s="19">
        <v>3.87</v>
      </c>
      <c r="AI156" s="19">
        <f t="shared" si="44"/>
        <v>3.4090909090909092</v>
      </c>
      <c r="AJ156" s="17" t="s">
        <v>110</v>
      </c>
      <c r="AK156" s="16">
        <f t="shared" si="45"/>
        <v>3617.5710594315246</v>
      </c>
      <c r="AL156" s="29">
        <f t="shared" si="47"/>
        <v>1.518</v>
      </c>
    </row>
    <row r="157" spans="1:38">
      <c r="A157" s="75"/>
      <c r="B157" s="11" t="s">
        <v>85</v>
      </c>
      <c r="C157" s="12">
        <v>2100</v>
      </c>
      <c r="D157" s="12">
        <v>3000</v>
      </c>
      <c r="E157" s="12">
        <v>3000</v>
      </c>
      <c r="F157" s="12">
        <v>4200</v>
      </c>
      <c r="G157" s="12"/>
      <c r="H157" s="12">
        <f t="shared" si="33"/>
        <v>12300</v>
      </c>
      <c r="I157" s="13">
        <v>3500</v>
      </c>
      <c r="J157" s="12">
        <f t="shared" si="34"/>
        <v>13300</v>
      </c>
      <c r="K157" s="13">
        <v>3920</v>
      </c>
      <c r="L157" s="13">
        <v>1150</v>
      </c>
      <c r="M157" s="13">
        <f>K157*1.5</f>
        <v>5880</v>
      </c>
      <c r="N157" s="12">
        <f t="shared" si="36"/>
        <v>12300</v>
      </c>
      <c r="O157" s="14">
        <f t="shared" si="37"/>
        <v>7.0087609511889859</v>
      </c>
      <c r="P157" s="13">
        <v>5.85</v>
      </c>
      <c r="Q157" s="15">
        <f t="shared" si="38"/>
        <v>3.1377551020408165</v>
      </c>
      <c r="R157" s="13" t="s">
        <v>110</v>
      </c>
      <c r="S157" s="12">
        <f t="shared" si="39"/>
        <v>735.89743589743603</v>
      </c>
      <c r="T157" s="28">
        <f t="shared" si="46"/>
        <v>2.31</v>
      </c>
      <c r="U157" s="16">
        <v>2500</v>
      </c>
      <c r="V157" s="16">
        <v>3000</v>
      </c>
      <c r="W157" s="16">
        <v>3000</v>
      </c>
      <c r="X157" s="16">
        <v>5000</v>
      </c>
      <c r="Y157" s="16"/>
      <c r="Z157" s="16">
        <f t="shared" si="48"/>
        <v>13500</v>
      </c>
      <c r="AA157" s="17">
        <v>3600</v>
      </c>
      <c r="AB157" s="17">
        <f t="shared" si="41"/>
        <v>14850.000000000002</v>
      </c>
      <c r="AC157" s="17">
        <v>3970</v>
      </c>
      <c r="AD157" s="17">
        <v>1050</v>
      </c>
      <c r="AE157" s="17">
        <f t="shared" si="42"/>
        <v>5558</v>
      </c>
      <c r="AF157" s="17">
        <v>10000</v>
      </c>
      <c r="AG157" s="18">
        <f t="shared" si="43"/>
        <v>7.0981584123010908</v>
      </c>
      <c r="AH157" s="19">
        <v>3.87</v>
      </c>
      <c r="AI157" s="19">
        <f t="shared" si="44"/>
        <v>3.4005037783375314</v>
      </c>
      <c r="AJ157" s="17" t="s">
        <v>110</v>
      </c>
      <c r="AK157" s="16">
        <f t="shared" si="45"/>
        <v>3617.5710594315246</v>
      </c>
      <c r="AL157" s="29">
        <f t="shared" si="47"/>
        <v>1.518</v>
      </c>
    </row>
    <row r="158" spans="1:38">
      <c r="A158" s="75"/>
      <c r="B158" s="11" t="s">
        <v>114</v>
      </c>
      <c r="C158" s="12">
        <v>2000</v>
      </c>
      <c r="D158" s="12">
        <v>2600</v>
      </c>
      <c r="E158" s="12">
        <v>2600</v>
      </c>
      <c r="F158" s="12">
        <v>5100</v>
      </c>
      <c r="G158" s="12"/>
      <c r="H158" s="12">
        <f t="shared" si="33"/>
        <v>12300</v>
      </c>
      <c r="I158" s="13">
        <v>3500</v>
      </c>
      <c r="J158" s="12">
        <f t="shared" si="34"/>
        <v>13300</v>
      </c>
      <c r="K158" s="13">
        <v>3930</v>
      </c>
      <c r="L158" s="13">
        <v>1150</v>
      </c>
      <c r="M158" s="13">
        <f>K158*1.5</f>
        <v>5895</v>
      </c>
      <c r="N158" s="12">
        <f t="shared" si="36"/>
        <v>12300</v>
      </c>
      <c r="O158" s="14">
        <f t="shared" si="37"/>
        <v>7.0266404434114076</v>
      </c>
      <c r="P158" s="13">
        <v>5.85</v>
      </c>
      <c r="Q158" s="15">
        <f t="shared" si="38"/>
        <v>3.1297709923664123</v>
      </c>
      <c r="R158" s="13" t="s">
        <v>110</v>
      </c>
      <c r="S158" s="12">
        <f t="shared" si="39"/>
        <v>735.89743589743603</v>
      </c>
      <c r="T158" s="28">
        <f t="shared" si="46"/>
        <v>2.31</v>
      </c>
      <c r="U158" s="16">
        <v>2300</v>
      </c>
      <c r="V158" s="16">
        <v>2800</v>
      </c>
      <c r="W158" s="16">
        <v>2800</v>
      </c>
      <c r="X158" s="16">
        <v>5000</v>
      </c>
      <c r="Y158" s="16"/>
      <c r="Z158" s="16">
        <f t="shared" si="48"/>
        <v>12900</v>
      </c>
      <c r="AA158" s="17">
        <v>3600</v>
      </c>
      <c r="AB158" s="17">
        <f t="shared" si="41"/>
        <v>14190.000000000002</v>
      </c>
      <c r="AC158" s="17">
        <v>3980</v>
      </c>
      <c r="AD158" s="17">
        <v>1050</v>
      </c>
      <c r="AE158" s="17">
        <f t="shared" si="42"/>
        <v>5572</v>
      </c>
      <c r="AF158" s="17">
        <v>10000</v>
      </c>
      <c r="AG158" s="18">
        <f t="shared" si="43"/>
        <v>7.1160379045235116</v>
      </c>
      <c r="AH158" s="19">
        <v>3.85</v>
      </c>
      <c r="AI158" s="19">
        <f t="shared" si="44"/>
        <v>3.2412060301507539</v>
      </c>
      <c r="AJ158" s="17" t="s">
        <v>110</v>
      </c>
      <c r="AK158" s="16">
        <f t="shared" si="45"/>
        <v>3636.363636363636</v>
      </c>
      <c r="AL158" s="29">
        <f t="shared" si="47"/>
        <v>1.51</v>
      </c>
    </row>
    <row r="159" spans="1:38">
      <c r="A159" s="75"/>
      <c r="B159" s="11" t="s">
        <v>165</v>
      </c>
      <c r="C159" s="12">
        <v>2000</v>
      </c>
      <c r="D159" s="12">
        <v>2600</v>
      </c>
      <c r="E159" s="12">
        <v>2600</v>
      </c>
      <c r="F159" s="12">
        <v>6800</v>
      </c>
      <c r="G159" s="12"/>
      <c r="H159" s="12">
        <f t="shared" si="33"/>
        <v>14000</v>
      </c>
      <c r="I159" s="13">
        <v>3500</v>
      </c>
      <c r="J159" s="12">
        <f t="shared" si="34"/>
        <v>15000</v>
      </c>
      <c r="K159" s="13">
        <v>4550</v>
      </c>
      <c r="L159" s="13">
        <v>1150</v>
      </c>
      <c r="M159" s="13">
        <v>6500</v>
      </c>
      <c r="N159" s="12">
        <f t="shared" si="36"/>
        <v>14000</v>
      </c>
      <c r="O159" s="14">
        <f t="shared" si="37"/>
        <v>8.1351689612015026</v>
      </c>
      <c r="P159" s="13">
        <v>5.91</v>
      </c>
      <c r="Q159" s="15">
        <f t="shared" si="38"/>
        <v>3.0769230769230771</v>
      </c>
      <c r="R159" s="13" t="s">
        <v>110</v>
      </c>
      <c r="S159" s="12">
        <f t="shared" si="39"/>
        <v>829.10321489001694</v>
      </c>
      <c r="T159" s="28">
        <f t="shared" si="46"/>
        <v>2.3340000000000001</v>
      </c>
      <c r="U159" s="16">
        <v>2300</v>
      </c>
      <c r="V159" s="16">
        <v>2800</v>
      </c>
      <c r="W159" s="16">
        <v>2800</v>
      </c>
      <c r="X159" s="16">
        <v>8000</v>
      </c>
      <c r="Y159" s="16"/>
      <c r="Z159" s="16">
        <f t="shared" si="48"/>
        <v>15900</v>
      </c>
      <c r="AA159" s="17">
        <v>3600</v>
      </c>
      <c r="AB159" s="17">
        <f t="shared" si="41"/>
        <v>17490</v>
      </c>
      <c r="AC159" s="17">
        <v>4660</v>
      </c>
      <c r="AD159" s="17">
        <v>1050</v>
      </c>
      <c r="AE159" s="17">
        <f t="shared" si="42"/>
        <v>6524</v>
      </c>
      <c r="AF159" s="17">
        <v>12000</v>
      </c>
      <c r="AG159" s="18">
        <f t="shared" si="43"/>
        <v>8.3318433756481305</v>
      </c>
      <c r="AH159" s="19">
        <v>3.91</v>
      </c>
      <c r="AI159" s="19">
        <f t="shared" si="44"/>
        <v>3.4120171673819741</v>
      </c>
      <c r="AJ159" s="17" t="s">
        <v>110</v>
      </c>
      <c r="AK159" s="16">
        <f t="shared" si="45"/>
        <v>4296.675191815857</v>
      </c>
      <c r="AL159" s="29">
        <f t="shared" si="47"/>
        <v>1.534</v>
      </c>
    </row>
    <row r="160" spans="1:38">
      <c r="A160" s="75"/>
      <c r="B160" s="11" t="s">
        <v>142</v>
      </c>
      <c r="C160" s="12">
        <v>2000</v>
      </c>
      <c r="D160" s="12">
        <v>2800</v>
      </c>
      <c r="E160" s="12">
        <v>4000</v>
      </c>
      <c r="F160" s="12">
        <v>4000</v>
      </c>
      <c r="G160" s="12"/>
      <c r="H160" s="12">
        <f t="shared" si="33"/>
        <v>12800</v>
      </c>
      <c r="I160" s="13">
        <v>3500</v>
      </c>
      <c r="J160" s="12">
        <f t="shared" si="34"/>
        <v>13800</v>
      </c>
      <c r="K160" s="13">
        <v>3940</v>
      </c>
      <c r="L160" s="13">
        <v>1150</v>
      </c>
      <c r="M160" s="13">
        <f>K160*1.5</f>
        <v>5910</v>
      </c>
      <c r="N160" s="12">
        <f t="shared" si="36"/>
        <v>12800</v>
      </c>
      <c r="O160" s="14">
        <f t="shared" si="37"/>
        <v>7.0445199356338275</v>
      </c>
      <c r="P160" s="13">
        <v>5.85</v>
      </c>
      <c r="Q160" s="15">
        <f t="shared" si="38"/>
        <v>3.248730964467005</v>
      </c>
      <c r="R160" s="13" t="s">
        <v>110</v>
      </c>
      <c r="S160" s="12">
        <f t="shared" si="39"/>
        <v>765.81196581196582</v>
      </c>
      <c r="T160" s="28">
        <f t="shared" si="46"/>
        <v>2.31</v>
      </c>
      <c r="U160" s="16">
        <v>2000</v>
      </c>
      <c r="V160" s="16">
        <v>3000</v>
      </c>
      <c r="W160" s="16">
        <v>4200</v>
      </c>
      <c r="X160" s="16">
        <v>4200</v>
      </c>
      <c r="Y160" s="16"/>
      <c r="Z160" s="16">
        <f t="shared" si="48"/>
        <v>13400</v>
      </c>
      <c r="AA160" s="17">
        <v>3600</v>
      </c>
      <c r="AB160" s="17">
        <f t="shared" si="41"/>
        <v>14740.000000000002</v>
      </c>
      <c r="AC160" s="17">
        <v>3990</v>
      </c>
      <c r="AD160" s="17">
        <v>1050</v>
      </c>
      <c r="AE160" s="17">
        <f t="shared" si="42"/>
        <v>5586</v>
      </c>
      <c r="AF160" s="17">
        <v>10000</v>
      </c>
      <c r="AG160" s="18">
        <f t="shared" si="43"/>
        <v>7.1339173967459324</v>
      </c>
      <c r="AH160" s="19">
        <v>3.87</v>
      </c>
      <c r="AI160" s="19">
        <f t="shared" si="44"/>
        <v>3.3583959899749374</v>
      </c>
      <c r="AJ160" s="17" t="s">
        <v>110</v>
      </c>
      <c r="AK160" s="16">
        <f t="shared" si="45"/>
        <v>3617.5710594315246</v>
      </c>
      <c r="AL160" s="29">
        <f t="shared" si="47"/>
        <v>1.518</v>
      </c>
    </row>
    <row r="161" spans="1:38">
      <c r="A161" s="75"/>
      <c r="B161" s="11" t="s">
        <v>166</v>
      </c>
      <c r="C161" s="12">
        <v>1800</v>
      </c>
      <c r="D161" s="12">
        <v>2000</v>
      </c>
      <c r="E161" s="12">
        <v>4000</v>
      </c>
      <c r="F161" s="12">
        <v>6200</v>
      </c>
      <c r="G161" s="12"/>
      <c r="H161" s="12">
        <f t="shared" si="33"/>
        <v>14000</v>
      </c>
      <c r="I161" s="13">
        <v>3500</v>
      </c>
      <c r="J161" s="12">
        <f t="shared" si="34"/>
        <v>15000</v>
      </c>
      <c r="K161" s="13">
        <v>4460</v>
      </c>
      <c r="L161" s="13">
        <v>1150</v>
      </c>
      <c r="M161" s="13">
        <v>6500</v>
      </c>
      <c r="N161" s="12">
        <f t="shared" si="36"/>
        <v>14000</v>
      </c>
      <c r="O161" s="14">
        <f t="shared" si="37"/>
        <v>7.9742535311997145</v>
      </c>
      <c r="P161" s="13">
        <v>5.91</v>
      </c>
      <c r="Q161" s="15">
        <f t="shared" si="38"/>
        <v>3.1390134529147984</v>
      </c>
      <c r="R161" s="13" t="s">
        <v>110</v>
      </c>
      <c r="S161" s="12">
        <f t="shared" si="39"/>
        <v>829.10321489001694</v>
      </c>
      <c r="T161" s="28">
        <f t="shared" si="46"/>
        <v>2.3340000000000001</v>
      </c>
      <c r="U161" s="16">
        <v>2000</v>
      </c>
      <c r="V161" s="16">
        <v>3000</v>
      </c>
      <c r="W161" s="16">
        <v>4200</v>
      </c>
      <c r="X161" s="16">
        <v>5600</v>
      </c>
      <c r="Y161" s="16"/>
      <c r="Z161" s="16">
        <f t="shared" si="48"/>
        <v>14800</v>
      </c>
      <c r="AA161" s="17">
        <v>3600</v>
      </c>
      <c r="AB161" s="17">
        <f t="shared" si="41"/>
        <v>16280.000000000002</v>
      </c>
      <c r="AC161" s="17">
        <v>4380</v>
      </c>
      <c r="AD161" s="17">
        <v>1050</v>
      </c>
      <c r="AE161" s="17">
        <f t="shared" si="42"/>
        <v>6132</v>
      </c>
      <c r="AF161" s="17">
        <v>11000</v>
      </c>
      <c r="AG161" s="18">
        <f t="shared" si="43"/>
        <v>7.8312175934203472</v>
      </c>
      <c r="AH161" s="19">
        <v>3.89</v>
      </c>
      <c r="AI161" s="19">
        <f t="shared" si="44"/>
        <v>3.3789954337899544</v>
      </c>
      <c r="AJ161" s="17" t="s">
        <v>110</v>
      </c>
      <c r="AK161" s="16">
        <f t="shared" si="45"/>
        <v>3958.8688946015427</v>
      </c>
      <c r="AL161" s="29">
        <f t="shared" si="47"/>
        <v>1.526</v>
      </c>
    </row>
    <row r="162" spans="1:38">
      <c r="A162" s="75"/>
      <c r="B162" s="11" t="s">
        <v>70</v>
      </c>
      <c r="C162" s="12">
        <v>2600</v>
      </c>
      <c r="D162" s="12">
        <v>2600</v>
      </c>
      <c r="E162" s="12">
        <v>2600</v>
      </c>
      <c r="F162" s="12">
        <v>3500</v>
      </c>
      <c r="G162" s="12"/>
      <c r="H162" s="12">
        <f t="shared" si="33"/>
        <v>11300</v>
      </c>
      <c r="I162" s="13">
        <v>3500</v>
      </c>
      <c r="J162" s="12">
        <f t="shared" si="34"/>
        <v>12300</v>
      </c>
      <c r="K162" s="13">
        <v>3960</v>
      </c>
      <c r="L162" s="13">
        <v>1150</v>
      </c>
      <c r="M162" s="13">
        <f>K162*1.5</f>
        <v>5940</v>
      </c>
      <c r="N162" s="12">
        <f t="shared" si="36"/>
        <v>11300</v>
      </c>
      <c r="O162" s="14">
        <f t="shared" si="37"/>
        <v>7.0802789200786691</v>
      </c>
      <c r="P162" s="13">
        <v>5.71</v>
      </c>
      <c r="Q162" s="15">
        <f t="shared" si="38"/>
        <v>2.8535353535353534</v>
      </c>
      <c r="R162" s="13" t="s">
        <v>110</v>
      </c>
      <c r="S162" s="12">
        <f t="shared" si="39"/>
        <v>692.6444833625219</v>
      </c>
      <c r="T162" s="28" t="s">
        <v>110</v>
      </c>
      <c r="U162" s="16">
        <v>3000</v>
      </c>
      <c r="V162" s="16">
        <v>3000</v>
      </c>
      <c r="W162" s="16">
        <v>3000</v>
      </c>
      <c r="X162" s="16">
        <v>3700</v>
      </c>
      <c r="Y162" s="16"/>
      <c r="Z162" s="16">
        <f t="shared" si="48"/>
        <v>12700</v>
      </c>
      <c r="AA162" s="17">
        <v>3600</v>
      </c>
      <c r="AB162" s="17">
        <f t="shared" si="41"/>
        <v>13970.000000000002</v>
      </c>
      <c r="AC162" s="17">
        <v>4010</v>
      </c>
      <c r="AD162" s="17">
        <v>1050</v>
      </c>
      <c r="AE162" s="17">
        <f t="shared" si="42"/>
        <v>5614</v>
      </c>
      <c r="AF162" s="17">
        <v>10000</v>
      </c>
      <c r="AG162" s="18">
        <f t="shared" si="43"/>
        <v>7.169676381190774</v>
      </c>
      <c r="AH162" s="19">
        <v>3.85</v>
      </c>
      <c r="AI162" s="19">
        <f t="shared" si="44"/>
        <v>3.1670822942643393</v>
      </c>
      <c r="AJ162" s="17" t="s">
        <v>110</v>
      </c>
      <c r="AK162" s="16">
        <f t="shared" si="45"/>
        <v>3636.363636363636</v>
      </c>
      <c r="AL162" s="29" t="s">
        <v>110</v>
      </c>
    </row>
    <row r="163" spans="1:38">
      <c r="A163" s="75"/>
      <c r="B163" s="11" t="s">
        <v>71</v>
      </c>
      <c r="C163" s="12">
        <v>2600</v>
      </c>
      <c r="D163" s="12">
        <v>2600</v>
      </c>
      <c r="E163" s="12">
        <v>2600</v>
      </c>
      <c r="F163" s="12">
        <v>4800</v>
      </c>
      <c r="G163" s="12"/>
      <c r="H163" s="12">
        <f t="shared" si="33"/>
        <v>12600</v>
      </c>
      <c r="I163" s="13">
        <v>3500</v>
      </c>
      <c r="J163" s="12">
        <f t="shared" si="34"/>
        <v>13600</v>
      </c>
      <c r="K163" s="13">
        <v>3970</v>
      </c>
      <c r="L163" s="13">
        <v>1150</v>
      </c>
      <c r="M163" s="13">
        <f>K163*1.5</f>
        <v>5955</v>
      </c>
      <c r="N163" s="12">
        <f t="shared" si="36"/>
        <v>12600</v>
      </c>
      <c r="O163" s="14">
        <f t="shared" si="37"/>
        <v>7.0981584123010908</v>
      </c>
      <c r="P163" s="13">
        <v>5.85</v>
      </c>
      <c r="Q163" s="15">
        <f t="shared" si="38"/>
        <v>3.1738035264483626</v>
      </c>
      <c r="R163" s="13" t="s">
        <v>110</v>
      </c>
      <c r="S163" s="12">
        <f t="shared" si="39"/>
        <v>753.84615384615392</v>
      </c>
      <c r="T163" s="28">
        <f t="shared" si="46"/>
        <v>2.31</v>
      </c>
      <c r="U163" s="16">
        <v>2600</v>
      </c>
      <c r="V163" s="16">
        <v>2600</v>
      </c>
      <c r="W163" s="16">
        <v>2600</v>
      </c>
      <c r="X163" s="16">
        <v>5000</v>
      </c>
      <c r="Y163" s="16"/>
      <c r="Z163" s="16">
        <f t="shared" si="48"/>
        <v>12800</v>
      </c>
      <c r="AA163" s="17">
        <v>3600</v>
      </c>
      <c r="AB163" s="17">
        <f t="shared" si="41"/>
        <v>14080.000000000002</v>
      </c>
      <c r="AC163" s="17">
        <v>4020</v>
      </c>
      <c r="AD163" s="17">
        <v>1050</v>
      </c>
      <c r="AE163" s="17">
        <f t="shared" si="42"/>
        <v>5628</v>
      </c>
      <c r="AF163" s="17">
        <v>10000</v>
      </c>
      <c r="AG163" s="18">
        <f t="shared" si="43"/>
        <v>7.1875558734131957</v>
      </c>
      <c r="AH163" s="19">
        <v>3.85</v>
      </c>
      <c r="AI163" s="19">
        <f t="shared" si="44"/>
        <v>3.1840796019900499</v>
      </c>
      <c r="AJ163" s="17" t="s">
        <v>110</v>
      </c>
      <c r="AK163" s="16">
        <f t="shared" si="45"/>
        <v>3636.363636363636</v>
      </c>
      <c r="AL163" s="29">
        <f t="shared" si="47"/>
        <v>1.51</v>
      </c>
    </row>
    <row r="164" spans="1:38">
      <c r="A164" s="75"/>
      <c r="B164" s="11" t="s">
        <v>86</v>
      </c>
      <c r="C164" s="12">
        <v>2300</v>
      </c>
      <c r="D164" s="12">
        <v>2300</v>
      </c>
      <c r="E164" s="12">
        <v>2300</v>
      </c>
      <c r="F164" s="12">
        <v>5300</v>
      </c>
      <c r="G164" s="12"/>
      <c r="H164" s="12">
        <f t="shared" si="33"/>
        <v>12200</v>
      </c>
      <c r="I164" s="13">
        <v>3500</v>
      </c>
      <c r="J164" s="12">
        <f t="shared" si="34"/>
        <v>13200</v>
      </c>
      <c r="K164" s="13">
        <v>3980</v>
      </c>
      <c r="L164" s="13">
        <v>1150</v>
      </c>
      <c r="M164" s="13">
        <f>K164*1.5</f>
        <v>5970</v>
      </c>
      <c r="N164" s="12">
        <f t="shared" si="36"/>
        <v>12200</v>
      </c>
      <c r="O164" s="14">
        <f t="shared" si="37"/>
        <v>7.1160379045235116</v>
      </c>
      <c r="P164" s="13">
        <v>5.85</v>
      </c>
      <c r="Q164" s="15">
        <f t="shared" si="38"/>
        <v>3.0653266331658293</v>
      </c>
      <c r="R164" s="13" t="s">
        <v>110</v>
      </c>
      <c r="S164" s="12">
        <f t="shared" si="39"/>
        <v>729.91452991453002</v>
      </c>
      <c r="T164" s="28">
        <f t="shared" si="46"/>
        <v>2.31</v>
      </c>
      <c r="U164" s="16">
        <v>2500</v>
      </c>
      <c r="V164" s="16">
        <v>2500</v>
      </c>
      <c r="W164" s="16">
        <v>2500</v>
      </c>
      <c r="X164" s="16">
        <v>5800</v>
      </c>
      <c r="Y164" s="16"/>
      <c r="Z164" s="16">
        <f t="shared" si="48"/>
        <v>13300</v>
      </c>
      <c r="AA164" s="17">
        <v>3600</v>
      </c>
      <c r="AB164" s="17">
        <f t="shared" si="41"/>
        <v>14630.000000000002</v>
      </c>
      <c r="AC164" s="17">
        <v>4030</v>
      </c>
      <c r="AD164" s="17">
        <v>1050</v>
      </c>
      <c r="AE164" s="17">
        <f t="shared" si="42"/>
        <v>5642</v>
      </c>
      <c r="AF164" s="17">
        <v>10000</v>
      </c>
      <c r="AG164" s="18">
        <f t="shared" si="43"/>
        <v>7.2054353656356156</v>
      </c>
      <c r="AH164" s="19">
        <v>3.87</v>
      </c>
      <c r="AI164" s="19">
        <f t="shared" si="44"/>
        <v>3.3002481389578162</v>
      </c>
      <c r="AJ164" s="17" t="s">
        <v>110</v>
      </c>
      <c r="AK164" s="16">
        <f t="shared" si="45"/>
        <v>3617.5710594315246</v>
      </c>
      <c r="AL164" s="29">
        <f t="shared" si="47"/>
        <v>1.518</v>
      </c>
    </row>
    <row r="165" spans="1:38">
      <c r="A165" s="75"/>
      <c r="B165" s="11" t="s">
        <v>143</v>
      </c>
      <c r="C165" s="12">
        <v>2300</v>
      </c>
      <c r="D165" s="12">
        <v>2300</v>
      </c>
      <c r="E165" s="12">
        <v>2300</v>
      </c>
      <c r="F165" s="12">
        <v>7000</v>
      </c>
      <c r="G165" s="12"/>
      <c r="H165" s="12">
        <f t="shared" si="33"/>
        <v>13900</v>
      </c>
      <c r="I165" s="13">
        <v>3500</v>
      </c>
      <c r="J165" s="12">
        <f t="shared" si="34"/>
        <v>14900</v>
      </c>
      <c r="K165" s="13">
        <v>4390</v>
      </c>
      <c r="L165" s="13">
        <v>1150</v>
      </c>
      <c r="M165" s="13">
        <v>6500</v>
      </c>
      <c r="N165" s="12">
        <f t="shared" si="36"/>
        <v>13900</v>
      </c>
      <c r="O165" s="14">
        <f t="shared" si="37"/>
        <v>7.849097085642768</v>
      </c>
      <c r="P165" s="13">
        <v>5.91</v>
      </c>
      <c r="Q165" s="15">
        <f t="shared" si="38"/>
        <v>3.1662870159453305</v>
      </c>
      <c r="R165" s="13" t="s">
        <v>110</v>
      </c>
      <c r="S165" s="12">
        <f t="shared" si="39"/>
        <v>823.1810490693739</v>
      </c>
      <c r="T165" s="28">
        <f t="shared" si="46"/>
        <v>2.3340000000000001</v>
      </c>
      <c r="U165" s="16">
        <v>2500</v>
      </c>
      <c r="V165" s="16">
        <v>2500</v>
      </c>
      <c r="W165" s="16">
        <v>2500</v>
      </c>
      <c r="X165" s="16">
        <v>8000</v>
      </c>
      <c r="Y165" s="16"/>
      <c r="Z165" s="16">
        <f t="shared" si="48"/>
        <v>15500</v>
      </c>
      <c r="AA165" s="17">
        <v>3600</v>
      </c>
      <c r="AB165" s="17">
        <f t="shared" si="41"/>
        <v>17050</v>
      </c>
      <c r="AC165" s="17">
        <v>4500</v>
      </c>
      <c r="AD165" s="17">
        <v>1050</v>
      </c>
      <c r="AE165" s="17">
        <f t="shared" si="42"/>
        <v>6300</v>
      </c>
      <c r="AF165" s="17">
        <v>12000</v>
      </c>
      <c r="AG165" s="18">
        <f t="shared" si="43"/>
        <v>8.0457715000893977</v>
      </c>
      <c r="AH165" s="19">
        <v>3.91</v>
      </c>
      <c r="AI165" s="19">
        <f t="shared" si="44"/>
        <v>3.4444444444444446</v>
      </c>
      <c r="AJ165" s="17" t="s">
        <v>110</v>
      </c>
      <c r="AK165" s="16">
        <f t="shared" si="45"/>
        <v>4296.675191815857</v>
      </c>
      <c r="AL165" s="29">
        <f t="shared" si="47"/>
        <v>1.534</v>
      </c>
    </row>
    <row r="166" spans="1:38">
      <c r="A166" s="75"/>
      <c r="B166" s="11" t="s">
        <v>46</v>
      </c>
      <c r="C166" s="12">
        <v>2600</v>
      </c>
      <c r="D166" s="12">
        <v>2600</v>
      </c>
      <c r="E166" s="12">
        <v>3200</v>
      </c>
      <c r="F166" s="12">
        <v>3200</v>
      </c>
      <c r="G166" s="12"/>
      <c r="H166" s="12">
        <f t="shared" si="33"/>
        <v>11600</v>
      </c>
      <c r="I166" s="13">
        <v>3500</v>
      </c>
      <c r="J166" s="12">
        <f t="shared" si="34"/>
        <v>12600</v>
      </c>
      <c r="K166" s="13">
        <v>3990</v>
      </c>
      <c r="L166" s="13">
        <v>1150</v>
      </c>
      <c r="M166" s="13">
        <f>K166*1.5</f>
        <v>5985</v>
      </c>
      <c r="N166" s="12">
        <f t="shared" si="36"/>
        <v>11600</v>
      </c>
      <c r="O166" s="14">
        <f t="shared" si="37"/>
        <v>7.1339173967459324</v>
      </c>
      <c r="P166" s="13">
        <v>5.71</v>
      </c>
      <c r="Q166" s="15">
        <f t="shared" si="38"/>
        <v>2.907268170426065</v>
      </c>
      <c r="R166" s="13" t="s">
        <v>110</v>
      </c>
      <c r="S166" s="12">
        <f t="shared" si="39"/>
        <v>711.03327495621716</v>
      </c>
      <c r="T166" s="28" t="s">
        <v>110</v>
      </c>
      <c r="U166" s="16">
        <v>3000</v>
      </c>
      <c r="V166" s="16">
        <v>3000</v>
      </c>
      <c r="W166" s="16">
        <v>3700</v>
      </c>
      <c r="X166" s="16">
        <v>3700</v>
      </c>
      <c r="Y166" s="16"/>
      <c r="Z166" s="16">
        <f t="shared" si="48"/>
        <v>13400</v>
      </c>
      <c r="AA166" s="17">
        <v>3600</v>
      </c>
      <c r="AB166" s="17">
        <f t="shared" si="41"/>
        <v>14740.000000000002</v>
      </c>
      <c r="AC166" s="17">
        <v>4040</v>
      </c>
      <c r="AD166" s="17">
        <v>1050</v>
      </c>
      <c r="AE166" s="17">
        <f t="shared" si="42"/>
        <v>5656</v>
      </c>
      <c r="AF166" s="17">
        <v>10000</v>
      </c>
      <c r="AG166" s="18">
        <f t="shared" si="43"/>
        <v>7.2233148578580373</v>
      </c>
      <c r="AH166" s="19">
        <v>3.87</v>
      </c>
      <c r="AI166" s="19">
        <f t="shared" si="44"/>
        <v>3.3168316831683167</v>
      </c>
      <c r="AJ166" s="17" t="s">
        <v>110</v>
      </c>
      <c r="AK166" s="16">
        <f t="shared" si="45"/>
        <v>3617.5710594315246</v>
      </c>
      <c r="AL166" s="29" t="s">
        <v>110</v>
      </c>
    </row>
    <row r="167" spans="1:38">
      <c r="A167" s="75"/>
      <c r="B167" s="11" t="s">
        <v>87</v>
      </c>
      <c r="C167" s="12">
        <v>2300</v>
      </c>
      <c r="D167" s="12">
        <v>2300</v>
      </c>
      <c r="E167" s="12">
        <v>3000</v>
      </c>
      <c r="F167" s="12">
        <v>4600</v>
      </c>
      <c r="G167" s="12"/>
      <c r="H167" s="12">
        <f t="shared" si="33"/>
        <v>12200</v>
      </c>
      <c r="I167" s="13">
        <v>3500</v>
      </c>
      <c r="J167" s="12">
        <f t="shared" si="34"/>
        <v>13200</v>
      </c>
      <c r="K167" s="13">
        <v>4000</v>
      </c>
      <c r="L167" s="13">
        <v>1150</v>
      </c>
      <c r="M167" s="13">
        <f>K167*1.5</f>
        <v>6000</v>
      </c>
      <c r="N167" s="12">
        <f t="shared" si="36"/>
        <v>12200</v>
      </c>
      <c r="O167" s="14">
        <f t="shared" si="37"/>
        <v>7.1517968889683541</v>
      </c>
      <c r="P167" s="13">
        <v>5.85</v>
      </c>
      <c r="Q167" s="15">
        <f t="shared" si="38"/>
        <v>3.05</v>
      </c>
      <c r="R167" s="13" t="s">
        <v>110</v>
      </c>
      <c r="S167" s="12">
        <f t="shared" si="39"/>
        <v>729.91452991453002</v>
      </c>
      <c r="T167" s="28">
        <f t="shared" si="46"/>
        <v>2.31</v>
      </c>
      <c r="U167" s="16">
        <v>2600</v>
      </c>
      <c r="V167" s="16">
        <v>2600</v>
      </c>
      <c r="W167" s="16">
        <v>3700</v>
      </c>
      <c r="X167" s="16">
        <v>5500</v>
      </c>
      <c r="Y167" s="16"/>
      <c r="Z167" s="16">
        <f t="shared" si="48"/>
        <v>14400</v>
      </c>
      <c r="AA167" s="17">
        <v>3600</v>
      </c>
      <c r="AB167" s="17">
        <f t="shared" si="41"/>
        <v>15840.000000000002</v>
      </c>
      <c r="AC167" s="17">
        <v>4050</v>
      </c>
      <c r="AD167" s="17">
        <v>1050</v>
      </c>
      <c r="AE167" s="17">
        <f t="shared" si="42"/>
        <v>5670</v>
      </c>
      <c r="AF167" s="17">
        <v>11000</v>
      </c>
      <c r="AG167" s="18">
        <f t="shared" si="43"/>
        <v>7.2411943500804581</v>
      </c>
      <c r="AH167" s="19">
        <v>3.89</v>
      </c>
      <c r="AI167" s="19">
        <f t="shared" si="44"/>
        <v>3.5555555555555554</v>
      </c>
      <c r="AJ167" s="17" t="s">
        <v>110</v>
      </c>
      <c r="AK167" s="16">
        <f t="shared" si="45"/>
        <v>3958.8688946015427</v>
      </c>
      <c r="AL167" s="29">
        <f t="shared" si="47"/>
        <v>1.526</v>
      </c>
    </row>
    <row r="168" spans="1:38">
      <c r="A168" s="75"/>
      <c r="B168" s="11" t="s">
        <v>88</v>
      </c>
      <c r="C168" s="12">
        <v>2200</v>
      </c>
      <c r="D168" s="12">
        <v>2200</v>
      </c>
      <c r="E168" s="12">
        <v>2800</v>
      </c>
      <c r="F168" s="12">
        <v>5200</v>
      </c>
      <c r="G168" s="12"/>
      <c r="H168" s="12">
        <f t="shared" si="33"/>
        <v>12400</v>
      </c>
      <c r="I168" s="13">
        <v>3500</v>
      </c>
      <c r="J168" s="12">
        <f t="shared" si="34"/>
        <v>13400</v>
      </c>
      <c r="K168" s="13">
        <v>4010</v>
      </c>
      <c r="L168" s="13">
        <v>1150</v>
      </c>
      <c r="M168" s="13">
        <f>K168*1.5</f>
        <v>6015</v>
      </c>
      <c r="N168" s="12">
        <f t="shared" si="36"/>
        <v>12400</v>
      </c>
      <c r="O168" s="14">
        <f t="shared" si="37"/>
        <v>7.169676381190774</v>
      </c>
      <c r="P168" s="13">
        <v>5.85</v>
      </c>
      <c r="Q168" s="15">
        <f t="shared" si="38"/>
        <v>3.0922693266832919</v>
      </c>
      <c r="R168" s="13" t="s">
        <v>110</v>
      </c>
      <c r="S168" s="12">
        <f t="shared" si="39"/>
        <v>741.88034188034192</v>
      </c>
      <c r="T168" s="28">
        <f t="shared" si="46"/>
        <v>2.31</v>
      </c>
      <c r="U168" s="16">
        <v>2600</v>
      </c>
      <c r="V168" s="16">
        <v>2600</v>
      </c>
      <c r="W168" s="16">
        <v>3700</v>
      </c>
      <c r="X168" s="16">
        <v>6800</v>
      </c>
      <c r="Y168" s="16"/>
      <c r="Z168" s="16">
        <f t="shared" si="48"/>
        <v>15700</v>
      </c>
      <c r="AA168" s="17">
        <v>3600</v>
      </c>
      <c r="AB168" s="17">
        <f t="shared" si="41"/>
        <v>17270</v>
      </c>
      <c r="AC168" s="17">
        <v>4060</v>
      </c>
      <c r="AD168" s="17">
        <v>1050</v>
      </c>
      <c r="AE168" s="17">
        <f t="shared" si="42"/>
        <v>5684</v>
      </c>
      <c r="AF168" s="17">
        <v>12000</v>
      </c>
      <c r="AG168" s="18">
        <f t="shared" si="43"/>
        <v>7.2590738423028789</v>
      </c>
      <c r="AH168" s="19">
        <v>3.91</v>
      </c>
      <c r="AI168" s="19">
        <f t="shared" si="44"/>
        <v>3.8669950738916254</v>
      </c>
      <c r="AJ168" s="17" t="s">
        <v>110</v>
      </c>
      <c r="AK168" s="16">
        <f t="shared" si="45"/>
        <v>4296.675191815857</v>
      </c>
      <c r="AL168" s="29">
        <f t="shared" si="47"/>
        <v>1.534</v>
      </c>
    </row>
    <row r="169" spans="1:38">
      <c r="A169" s="75"/>
      <c r="B169" s="11" t="s">
        <v>167</v>
      </c>
      <c r="C169" s="12">
        <v>2200</v>
      </c>
      <c r="D169" s="12">
        <v>2200</v>
      </c>
      <c r="E169" s="12">
        <v>2800</v>
      </c>
      <c r="F169" s="12">
        <v>6800</v>
      </c>
      <c r="G169" s="12"/>
      <c r="H169" s="12">
        <f t="shared" si="33"/>
        <v>14000</v>
      </c>
      <c r="I169" s="13">
        <v>3500</v>
      </c>
      <c r="J169" s="12">
        <f t="shared" si="34"/>
        <v>15000</v>
      </c>
      <c r="K169" s="13">
        <v>4390</v>
      </c>
      <c r="L169" s="13">
        <v>1150</v>
      </c>
      <c r="M169" s="13">
        <v>6500</v>
      </c>
      <c r="N169" s="12">
        <f t="shared" si="36"/>
        <v>14000</v>
      </c>
      <c r="O169" s="14">
        <f t="shared" si="37"/>
        <v>7.849097085642768</v>
      </c>
      <c r="P169" s="13">
        <v>5.91</v>
      </c>
      <c r="Q169" s="15">
        <f t="shared" si="38"/>
        <v>3.1890660592255125</v>
      </c>
      <c r="R169" s="13" t="s">
        <v>110</v>
      </c>
      <c r="S169" s="12">
        <f t="shared" si="39"/>
        <v>829.10321489001694</v>
      </c>
      <c r="T169" s="28">
        <f t="shared" si="46"/>
        <v>2.3340000000000001</v>
      </c>
      <c r="U169" s="16">
        <v>2500</v>
      </c>
      <c r="V169" s="16">
        <v>2500</v>
      </c>
      <c r="W169" s="16">
        <v>2800</v>
      </c>
      <c r="X169" s="16">
        <v>8000</v>
      </c>
      <c r="Y169" s="16"/>
      <c r="Z169" s="16">
        <f t="shared" si="48"/>
        <v>15800</v>
      </c>
      <c r="AA169" s="17">
        <v>3600</v>
      </c>
      <c r="AB169" s="17">
        <f t="shared" si="41"/>
        <v>17380</v>
      </c>
      <c r="AC169" s="17">
        <v>4650</v>
      </c>
      <c r="AD169" s="17">
        <v>1050</v>
      </c>
      <c r="AE169" s="17">
        <f t="shared" si="42"/>
        <v>6510</v>
      </c>
      <c r="AF169" s="17">
        <v>12000</v>
      </c>
      <c r="AG169" s="18">
        <f t="shared" si="43"/>
        <v>8.3139638834257106</v>
      </c>
      <c r="AH169" s="19">
        <v>3.91</v>
      </c>
      <c r="AI169" s="19">
        <f t="shared" si="44"/>
        <v>3.3978494623655915</v>
      </c>
      <c r="AJ169" s="17" t="s">
        <v>110</v>
      </c>
      <c r="AK169" s="16">
        <f t="shared" si="45"/>
        <v>4296.675191815857</v>
      </c>
      <c r="AL169" s="29">
        <f t="shared" si="47"/>
        <v>1.534</v>
      </c>
    </row>
    <row r="170" spans="1:38">
      <c r="A170" s="75"/>
      <c r="B170" s="11" t="s">
        <v>89</v>
      </c>
      <c r="C170" s="12">
        <v>2300</v>
      </c>
      <c r="D170" s="12">
        <v>2300</v>
      </c>
      <c r="E170" s="12">
        <v>3800</v>
      </c>
      <c r="F170" s="12">
        <v>3800</v>
      </c>
      <c r="G170" s="12"/>
      <c r="H170" s="12">
        <f t="shared" si="33"/>
        <v>12200</v>
      </c>
      <c r="I170" s="13">
        <v>3500</v>
      </c>
      <c r="J170" s="12">
        <f t="shared" si="34"/>
        <v>13200</v>
      </c>
      <c r="K170" s="13">
        <v>4020</v>
      </c>
      <c r="L170" s="13">
        <v>1150</v>
      </c>
      <c r="M170" s="13">
        <f>K170*1.5</f>
        <v>6030</v>
      </c>
      <c r="N170" s="12">
        <f t="shared" si="36"/>
        <v>12200</v>
      </c>
      <c r="O170" s="14">
        <f t="shared" si="37"/>
        <v>7.1875558734131957</v>
      </c>
      <c r="P170" s="13">
        <v>5.85</v>
      </c>
      <c r="Q170" s="15">
        <f t="shared" si="38"/>
        <v>3.0348258706467663</v>
      </c>
      <c r="R170" s="13" t="s">
        <v>110</v>
      </c>
      <c r="S170" s="12">
        <f t="shared" si="39"/>
        <v>729.91452991453002</v>
      </c>
      <c r="T170" s="28">
        <f t="shared" si="46"/>
        <v>2.31</v>
      </c>
      <c r="U170" s="16">
        <v>2600</v>
      </c>
      <c r="V170" s="16">
        <v>2600</v>
      </c>
      <c r="W170" s="16">
        <v>5200</v>
      </c>
      <c r="X170" s="16">
        <v>5200</v>
      </c>
      <c r="Y170" s="16"/>
      <c r="Z170" s="16">
        <f t="shared" si="48"/>
        <v>15600</v>
      </c>
      <c r="AA170" s="17">
        <v>3600</v>
      </c>
      <c r="AB170" s="17">
        <f t="shared" si="41"/>
        <v>17160</v>
      </c>
      <c r="AC170" s="17">
        <v>4070</v>
      </c>
      <c r="AD170" s="17">
        <v>1050</v>
      </c>
      <c r="AE170" s="17">
        <f t="shared" si="42"/>
        <v>5698</v>
      </c>
      <c r="AF170" s="17">
        <v>12000</v>
      </c>
      <c r="AG170" s="18">
        <f t="shared" si="43"/>
        <v>7.2769533345252997</v>
      </c>
      <c r="AH170" s="19">
        <v>3.91</v>
      </c>
      <c r="AI170" s="19">
        <f t="shared" si="44"/>
        <v>3.8329238329238331</v>
      </c>
      <c r="AJ170" s="17" t="s">
        <v>110</v>
      </c>
      <c r="AK170" s="16">
        <f t="shared" si="45"/>
        <v>4296.675191815857</v>
      </c>
      <c r="AL170" s="29">
        <f t="shared" si="47"/>
        <v>1.534</v>
      </c>
    </row>
    <row r="171" spans="1:38">
      <c r="A171" s="75"/>
      <c r="B171" s="11" t="s">
        <v>72</v>
      </c>
      <c r="C171" s="12">
        <v>2600</v>
      </c>
      <c r="D171" s="12">
        <v>3500</v>
      </c>
      <c r="E171" s="12">
        <v>3500</v>
      </c>
      <c r="F171" s="12">
        <v>3500</v>
      </c>
      <c r="G171" s="12"/>
      <c r="H171" s="12">
        <f t="shared" si="33"/>
        <v>13100</v>
      </c>
      <c r="I171" s="13">
        <v>3500</v>
      </c>
      <c r="J171" s="12">
        <f t="shared" si="34"/>
        <v>14100</v>
      </c>
      <c r="K171" s="13">
        <v>4030</v>
      </c>
      <c r="L171" s="13">
        <v>1150</v>
      </c>
      <c r="M171" s="13">
        <f>K171*1.5</f>
        <v>6045</v>
      </c>
      <c r="N171" s="12">
        <f t="shared" si="36"/>
        <v>13100</v>
      </c>
      <c r="O171" s="14">
        <f t="shared" si="37"/>
        <v>7.2054353656356156</v>
      </c>
      <c r="P171" s="13">
        <v>5.91</v>
      </c>
      <c r="Q171" s="15">
        <f t="shared" si="38"/>
        <v>3.2506203473945408</v>
      </c>
      <c r="R171" s="13" t="s">
        <v>110</v>
      </c>
      <c r="S171" s="12">
        <f t="shared" si="39"/>
        <v>775.80372250423011</v>
      </c>
      <c r="T171" s="28">
        <f t="shared" si="46"/>
        <v>2.3340000000000001</v>
      </c>
      <c r="U171" s="16">
        <v>3000</v>
      </c>
      <c r="V171" s="16">
        <v>3700</v>
      </c>
      <c r="W171" s="16">
        <v>3700</v>
      </c>
      <c r="X171" s="16">
        <v>3700</v>
      </c>
      <c r="Y171" s="16"/>
      <c r="Z171" s="16">
        <f t="shared" si="48"/>
        <v>14100</v>
      </c>
      <c r="AA171" s="17">
        <v>3600</v>
      </c>
      <c r="AB171" s="17">
        <f t="shared" si="41"/>
        <v>15510.000000000002</v>
      </c>
      <c r="AC171" s="17">
        <v>4080</v>
      </c>
      <c r="AD171" s="17">
        <v>1050</v>
      </c>
      <c r="AE171" s="17">
        <f t="shared" si="42"/>
        <v>5712</v>
      </c>
      <c r="AF171" s="17">
        <v>11000</v>
      </c>
      <c r="AG171" s="18">
        <f t="shared" si="43"/>
        <v>7.2948328267477205</v>
      </c>
      <c r="AH171" s="19">
        <v>3.89</v>
      </c>
      <c r="AI171" s="19">
        <f t="shared" si="44"/>
        <v>3.4558823529411766</v>
      </c>
      <c r="AJ171" s="17" t="s">
        <v>110</v>
      </c>
      <c r="AK171" s="16">
        <f t="shared" si="45"/>
        <v>3958.8688946015427</v>
      </c>
      <c r="AL171" s="29">
        <f t="shared" si="47"/>
        <v>1.526</v>
      </c>
    </row>
    <row r="172" spans="1:38">
      <c r="A172" s="75"/>
      <c r="B172" s="11" t="s">
        <v>90</v>
      </c>
      <c r="C172" s="12">
        <v>2500</v>
      </c>
      <c r="D172" s="12">
        <v>2800</v>
      </c>
      <c r="E172" s="12">
        <v>2800</v>
      </c>
      <c r="F172" s="12">
        <v>4000</v>
      </c>
      <c r="G172" s="12"/>
      <c r="H172" s="12">
        <f t="shared" si="33"/>
        <v>12100</v>
      </c>
      <c r="I172" s="13">
        <v>3500</v>
      </c>
      <c r="J172" s="12">
        <f t="shared" si="34"/>
        <v>13100</v>
      </c>
      <c r="K172" s="13">
        <v>4040</v>
      </c>
      <c r="L172" s="13">
        <v>1150</v>
      </c>
      <c r="M172" s="13">
        <f>K172*1.5</f>
        <v>6060</v>
      </c>
      <c r="N172" s="12">
        <f t="shared" si="36"/>
        <v>12100</v>
      </c>
      <c r="O172" s="14">
        <f t="shared" si="37"/>
        <v>7.2233148578580373</v>
      </c>
      <c r="P172" s="13">
        <v>5.85</v>
      </c>
      <c r="Q172" s="15">
        <f t="shared" si="38"/>
        <v>2.995049504950495</v>
      </c>
      <c r="R172" s="13" t="s">
        <v>110</v>
      </c>
      <c r="S172" s="12">
        <f t="shared" si="39"/>
        <v>723.93162393162402</v>
      </c>
      <c r="T172" s="28">
        <f t="shared" si="46"/>
        <v>2.31</v>
      </c>
      <c r="U172" s="16">
        <v>3000</v>
      </c>
      <c r="V172" s="16">
        <v>3700</v>
      </c>
      <c r="W172" s="16">
        <v>3700</v>
      </c>
      <c r="X172" s="16">
        <v>5500</v>
      </c>
      <c r="Y172" s="16"/>
      <c r="Z172" s="16">
        <f t="shared" si="48"/>
        <v>15900</v>
      </c>
      <c r="AA172" s="17">
        <v>3600</v>
      </c>
      <c r="AB172" s="17">
        <f t="shared" si="41"/>
        <v>17490</v>
      </c>
      <c r="AC172" s="17">
        <v>4090</v>
      </c>
      <c r="AD172" s="17">
        <v>1050</v>
      </c>
      <c r="AE172" s="17">
        <f t="shared" si="42"/>
        <v>5726</v>
      </c>
      <c r="AF172" s="17">
        <v>12000</v>
      </c>
      <c r="AG172" s="18">
        <f t="shared" si="43"/>
        <v>7.3127123189701413</v>
      </c>
      <c r="AH172" s="19">
        <v>3.91</v>
      </c>
      <c r="AI172" s="19">
        <f t="shared" si="44"/>
        <v>3.8875305623471883</v>
      </c>
      <c r="AJ172" s="17" t="s">
        <v>110</v>
      </c>
      <c r="AK172" s="16">
        <f t="shared" si="45"/>
        <v>4296.675191815857</v>
      </c>
      <c r="AL172" s="29">
        <f t="shared" si="47"/>
        <v>1.534</v>
      </c>
    </row>
    <row r="173" spans="1:38">
      <c r="A173" s="75"/>
      <c r="B173" s="11" t="s">
        <v>116</v>
      </c>
      <c r="C173" s="12">
        <v>2000</v>
      </c>
      <c r="D173" s="12">
        <v>2800</v>
      </c>
      <c r="E173" s="12">
        <v>2800</v>
      </c>
      <c r="F173" s="12">
        <v>6400</v>
      </c>
      <c r="G173" s="12"/>
      <c r="H173" s="12">
        <f t="shared" si="33"/>
        <v>14000</v>
      </c>
      <c r="I173" s="13">
        <v>3500</v>
      </c>
      <c r="J173" s="12">
        <f t="shared" si="34"/>
        <v>15000</v>
      </c>
      <c r="K173" s="13">
        <v>4290</v>
      </c>
      <c r="L173" s="13">
        <v>1150</v>
      </c>
      <c r="M173" s="13">
        <f>K173*1.5</f>
        <v>6435</v>
      </c>
      <c r="N173" s="12">
        <f t="shared" si="36"/>
        <v>14000</v>
      </c>
      <c r="O173" s="14">
        <f t="shared" si="37"/>
        <v>7.6703021634185591</v>
      </c>
      <c r="P173" s="13">
        <v>5.91</v>
      </c>
      <c r="Q173" s="15">
        <f t="shared" si="38"/>
        <v>3.2634032634032635</v>
      </c>
      <c r="R173" s="13" t="s">
        <v>110</v>
      </c>
      <c r="S173" s="12">
        <f t="shared" si="39"/>
        <v>829.10321489001694</v>
      </c>
      <c r="T173" s="28">
        <f t="shared" si="46"/>
        <v>2.3340000000000001</v>
      </c>
      <c r="U173" s="16">
        <v>2600</v>
      </c>
      <c r="V173" s="16">
        <v>3200</v>
      </c>
      <c r="W173" s="16">
        <v>3200</v>
      </c>
      <c r="X173" s="16">
        <v>7000</v>
      </c>
      <c r="Y173" s="16"/>
      <c r="Z173" s="16">
        <f t="shared" si="48"/>
        <v>16000</v>
      </c>
      <c r="AA173" s="17">
        <v>3600</v>
      </c>
      <c r="AB173" s="17">
        <f t="shared" si="41"/>
        <v>17600</v>
      </c>
      <c r="AC173" s="17">
        <v>4280</v>
      </c>
      <c r="AD173" s="17">
        <v>1050</v>
      </c>
      <c r="AE173" s="17">
        <f t="shared" si="42"/>
        <v>5992</v>
      </c>
      <c r="AF173" s="17">
        <v>12000</v>
      </c>
      <c r="AG173" s="18">
        <f t="shared" si="43"/>
        <v>7.6524226711961383</v>
      </c>
      <c r="AH173" s="19">
        <v>3.91</v>
      </c>
      <c r="AI173" s="19">
        <f t="shared" si="44"/>
        <v>3.7383177570093458</v>
      </c>
      <c r="AJ173" s="17" t="s">
        <v>110</v>
      </c>
      <c r="AK173" s="16">
        <f t="shared" si="45"/>
        <v>4296.675191815857</v>
      </c>
      <c r="AL173" s="29">
        <f t="shared" si="47"/>
        <v>1.534</v>
      </c>
    </row>
    <row r="174" spans="1:38">
      <c r="A174" s="75"/>
      <c r="B174" s="11" t="s">
        <v>168</v>
      </c>
      <c r="C174" s="12">
        <v>2000</v>
      </c>
      <c r="D174" s="12">
        <v>2800</v>
      </c>
      <c r="E174" s="12">
        <v>2800</v>
      </c>
      <c r="F174" s="12">
        <v>6200</v>
      </c>
      <c r="G174" s="12"/>
      <c r="H174" s="12">
        <f t="shared" si="33"/>
        <v>13800</v>
      </c>
      <c r="I174" s="13">
        <v>3500</v>
      </c>
      <c r="J174" s="12">
        <f t="shared" si="34"/>
        <v>14800</v>
      </c>
      <c r="K174" s="13">
        <v>4450</v>
      </c>
      <c r="L174" s="13">
        <v>1150</v>
      </c>
      <c r="M174" s="13">
        <v>6500</v>
      </c>
      <c r="N174" s="12">
        <f t="shared" si="36"/>
        <v>13800</v>
      </c>
      <c r="O174" s="14">
        <f t="shared" si="37"/>
        <v>7.9563740389772928</v>
      </c>
      <c r="P174" s="13">
        <v>5.91</v>
      </c>
      <c r="Q174" s="15">
        <f t="shared" si="38"/>
        <v>3.101123595505618</v>
      </c>
      <c r="R174" s="13" t="s">
        <v>110</v>
      </c>
      <c r="S174" s="12">
        <f t="shared" si="39"/>
        <v>817.25888324873097</v>
      </c>
      <c r="T174" s="28">
        <f t="shared" si="46"/>
        <v>2.3340000000000001</v>
      </c>
      <c r="U174" s="16">
        <v>2500</v>
      </c>
      <c r="V174" s="16">
        <v>3200</v>
      </c>
      <c r="W174" s="16">
        <v>3200</v>
      </c>
      <c r="X174" s="16">
        <v>7000</v>
      </c>
      <c r="Y174" s="16"/>
      <c r="Z174" s="16">
        <f t="shared" si="48"/>
        <v>15900</v>
      </c>
      <c r="AA174" s="17">
        <v>3600</v>
      </c>
      <c r="AB174" s="17">
        <f t="shared" si="41"/>
        <v>17490</v>
      </c>
      <c r="AC174" s="17">
        <v>4410</v>
      </c>
      <c r="AD174" s="17">
        <v>1050</v>
      </c>
      <c r="AE174" s="17">
        <f t="shared" si="42"/>
        <v>6174</v>
      </c>
      <c r="AF174" s="17">
        <v>12000</v>
      </c>
      <c r="AG174" s="18">
        <f t="shared" si="43"/>
        <v>7.8848560700876096</v>
      </c>
      <c r="AH174" s="19">
        <v>3.91</v>
      </c>
      <c r="AI174" s="19">
        <f t="shared" si="44"/>
        <v>3.6054421768707483</v>
      </c>
      <c r="AJ174" s="17" t="s">
        <v>110</v>
      </c>
      <c r="AK174" s="16">
        <f t="shared" si="45"/>
        <v>4296.675191815857</v>
      </c>
      <c r="AL174" s="29">
        <f t="shared" si="47"/>
        <v>1.534</v>
      </c>
    </row>
    <row r="175" spans="1:38">
      <c r="A175" s="75"/>
      <c r="B175" s="11" t="s">
        <v>144</v>
      </c>
      <c r="C175" s="12">
        <v>2000</v>
      </c>
      <c r="D175" s="12">
        <v>2800</v>
      </c>
      <c r="E175" s="12">
        <v>4200</v>
      </c>
      <c r="F175" s="12">
        <v>4200</v>
      </c>
      <c r="G175" s="12"/>
      <c r="H175" s="12">
        <f t="shared" si="33"/>
        <v>13200</v>
      </c>
      <c r="I175" s="13">
        <v>3500</v>
      </c>
      <c r="J175" s="12">
        <f t="shared" si="34"/>
        <v>14200</v>
      </c>
      <c r="K175" s="13">
        <v>4050</v>
      </c>
      <c r="L175" s="13">
        <v>1150</v>
      </c>
      <c r="M175" s="13">
        <f>K175*1.5</f>
        <v>6075</v>
      </c>
      <c r="N175" s="12">
        <f t="shared" si="36"/>
        <v>13200</v>
      </c>
      <c r="O175" s="14">
        <f t="shared" si="37"/>
        <v>7.2411943500804581</v>
      </c>
      <c r="P175" s="13">
        <v>5.91</v>
      </c>
      <c r="Q175" s="15">
        <f t="shared" si="38"/>
        <v>3.2592592592592591</v>
      </c>
      <c r="R175" s="13" t="s">
        <v>110</v>
      </c>
      <c r="S175" s="12">
        <f t="shared" si="39"/>
        <v>781.72588832487304</v>
      </c>
      <c r="T175" s="28">
        <f t="shared" si="46"/>
        <v>2.3340000000000001</v>
      </c>
      <c r="U175" s="16">
        <v>2600</v>
      </c>
      <c r="V175" s="16">
        <v>3200</v>
      </c>
      <c r="W175" s="16">
        <v>5000</v>
      </c>
      <c r="X175" s="16">
        <v>5000</v>
      </c>
      <c r="Y175" s="16"/>
      <c r="Z175" s="16">
        <f t="shared" si="48"/>
        <v>15800</v>
      </c>
      <c r="AA175" s="17">
        <v>3600</v>
      </c>
      <c r="AB175" s="17">
        <f t="shared" si="41"/>
        <v>17380</v>
      </c>
      <c r="AC175" s="17">
        <v>4100</v>
      </c>
      <c r="AD175" s="17">
        <v>1050</v>
      </c>
      <c r="AE175" s="17">
        <f t="shared" si="42"/>
        <v>5740</v>
      </c>
      <c r="AF175" s="17">
        <v>12000</v>
      </c>
      <c r="AG175" s="18">
        <f t="shared" si="43"/>
        <v>7.3305918111925621</v>
      </c>
      <c r="AH175" s="19">
        <v>3.91</v>
      </c>
      <c r="AI175" s="19">
        <f t="shared" si="44"/>
        <v>3.8536585365853657</v>
      </c>
      <c r="AJ175" s="17" t="s">
        <v>110</v>
      </c>
      <c r="AK175" s="16">
        <f t="shared" si="45"/>
        <v>4296.675191815857</v>
      </c>
      <c r="AL175" s="29">
        <f t="shared" si="47"/>
        <v>1.534</v>
      </c>
    </row>
    <row r="176" spans="1:38">
      <c r="A176" s="75"/>
      <c r="B176" s="11" t="s">
        <v>91</v>
      </c>
      <c r="C176" s="12">
        <v>3500</v>
      </c>
      <c r="D176" s="12">
        <v>3500</v>
      </c>
      <c r="E176" s="12">
        <v>3500</v>
      </c>
      <c r="F176" s="12">
        <v>3500</v>
      </c>
      <c r="G176" s="12"/>
      <c r="H176" s="12">
        <f t="shared" ref="H176:H213" si="50">C176+D176+E176+F176+G176</f>
        <v>14000</v>
      </c>
      <c r="I176" s="13">
        <v>3500</v>
      </c>
      <c r="J176" s="12">
        <f t="shared" ref="J176:J179" si="51">H176+1000</f>
        <v>15000</v>
      </c>
      <c r="K176" s="13">
        <v>4060</v>
      </c>
      <c r="L176" s="13">
        <v>1150</v>
      </c>
      <c r="M176" s="13">
        <f>K176*1.5</f>
        <v>6090</v>
      </c>
      <c r="N176" s="12">
        <f t="shared" ref="N176:N213" si="52">H176</f>
        <v>14000</v>
      </c>
      <c r="O176" s="14">
        <f t="shared" ref="O176:O179" si="53">K176/658/0.85</f>
        <v>7.2590738423028789</v>
      </c>
      <c r="P176" s="13">
        <v>5.91</v>
      </c>
      <c r="Q176" s="15">
        <f t="shared" ref="Q176:Q179" si="54">H176/K176</f>
        <v>3.4482758620689653</v>
      </c>
      <c r="R176" s="13" t="s">
        <v>110</v>
      </c>
      <c r="S176" s="12">
        <f t="shared" ref="S176:S213" si="55">H176*350/P176/1000</f>
        <v>829.10321489001694</v>
      </c>
      <c r="T176" s="28">
        <f t="shared" si="46"/>
        <v>2.3340000000000001</v>
      </c>
      <c r="U176" s="16">
        <v>3700</v>
      </c>
      <c r="V176" s="16">
        <v>3700</v>
      </c>
      <c r="W176" s="16">
        <v>3700</v>
      </c>
      <c r="X176" s="16">
        <v>3700</v>
      </c>
      <c r="Y176" s="16"/>
      <c r="Z176" s="16">
        <f t="shared" si="48"/>
        <v>14800</v>
      </c>
      <c r="AA176" s="17">
        <v>3600</v>
      </c>
      <c r="AB176" s="17">
        <f t="shared" ref="AB176:AB179" si="56">Z176*1.1</f>
        <v>16280.000000000002</v>
      </c>
      <c r="AC176" s="17">
        <v>4110</v>
      </c>
      <c r="AD176" s="17">
        <v>1050</v>
      </c>
      <c r="AE176" s="17">
        <f t="shared" ref="AE176:AE179" si="57">AC176*1.4</f>
        <v>5754</v>
      </c>
      <c r="AF176" s="17">
        <v>11000</v>
      </c>
      <c r="AG176" s="18">
        <f t="shared" ref="AG176:AG213" si="58">AC176/658/0.85</f>
        <v>7.3484713034149829</v>
      </c>
      <c r="AH176" s="19">
        <v>3.89</v>
      </c>
      <c r="AI176" s="19">
        <f t="shared" ref="AI176:AI179" si="59">Z176/AC176</f>
        <v>3.6009732360097324</v>
      </c>
      <c r="AJ176" s="17" t="s">
        <v>110</v>
      </c>
      <c r="AK176" s="16">
        <f t="shared" si="45"/>
        <v>3958.8688946015427</v>
      </c>
      <c r="AL176" s="29">
        <f t="shared" si="47"/>
        <v>1.526</v>
      </c>
    </row>
    <row r="177" spans="1:38">
      <c r="A177" s="75"/>
      <c r="B177" s="11" t="s">
        <v>92</v>
      </c>
      <c r="C177" s="12">
        <v>3000</v>
      </c>
      <c r="D177" s="12">
        <v>3000</v>
      </c>
      <c r="E177" s="12">
        <v>3000</v>
      </c>
      <c r="F177" s="12">
        <v>4800</v>
      </c>
      <c r="G177" s="12"/>
      <c r="H177" s="12">
        <f t="shared" si="50"/>
        <v>13800</v>
      </c>
      <c r="I177" s="13">
        <v>3500</v>
      </c>
      <c r="J177" s="12">
        <f t="shared" si="51"/>
        <v>14800</v>
      </c>
      <c r="K177" s="13">
        <v>4070</v>
      </c>
      <c r="L177" s="13">
        <v>1150</v>
      </c>
      <c r="M177" s="13">
        <f>K177*1.5</f>
        <v>6105</v>
      </c>
      <c r="N177" s="12">
        <f t="shared" si="52"/>
        <v>13800</v>
      </c>
      <c r="O177" s="14">
        <f t="shared" si="53"/>
        <v>7.2769533345252997</v>
      </c>
      <c r="P177" s="13">
        <v>5.91</v>
      </c>
      <c r="Q177" s="15">
        <f t="shared" si="54"/>
        <v>3.3906633906633905</v>
      </c>
      <c r="R177" s="13" t="s">
        <v>110</v>
      </c>
      <c r="S177" s="12">
        <f t="shared" si="55"/>
        <v>817.25888324873097</v>
      </c>
      <c r="T177" s="28">
        <f t="shared" si="46"/>
        <v>2.3340000000000001</v>
      </c>
      <c r="U177" s="16">
        <v>3200</v>
      </c>
      <c r="V177" s="16">
        <v>3200</v>
      </c>
      <c r="W177" s="16">
        <v>3200</v>
      </c>
      <c r="X177" s="16">
        <v>5200</v>
      </c>
      <c r="Y177" s="16"/>
      <c r="Z177" s="16">
        <f t="shared" si="48"/>
        <v>14800</v>
      </c>
      <c r="AA177" s="17">
        <v>3600</v>
      </c>
      <c r="AB177" s="17">
        <f t="shared" si="56"/>
        <v>16280.000000000002</v>
      </c>
      <c r="AC177" s="17">
        <v>4120</v>
      </c>
      <c r="AD177" s="17">
        <v>1050</v>
      </c>
      <c r="AE177" s="17">
        <f t="shared" si="57"/>
        <v>5768</v>
      </c>
      <c r="AF177" s="17">
        <v>11000</v>
      </c>
      <c r="AG177" s="18">
        <f t="shared" si="58"/>
        <v>7.3663507956374046</v>
      </c>
      <c r="AH177" s="19">
        <v>3.89</v>
      </c>
      <c r="AI177" s="19">
        <f t="shared" si="59"/>
        <v>3.592233009708738</v>
      </c>
      <c r="AJ177" s="17" t="s">
        <v>110</v>
      </c>
      <c r="AK177" s="16">
        <f t="shared" ref="AK177:AK213" si="60">AF177*1400/AH177/1000</f>
        <v>3958.8688946015427</v>
      </c>
      <c r="AL177" s="29">
        <f t="shared" si="47"/>
        <v>1.526</v>
      </c>
    </row>
    <row r="178" spans="1:38">
      <c r="A178" s="75"/>
      <c r="B178" s="11" t="s">
        <v>169</v>
      </c>
      <c r="C178" s="12">
        <v>2600</v>
      </c>
      <c r="D178" s="12">
        <v>2600</v>
      </c>
      <c r="E178" s="12">
        <v>2600</v>
      </c>
      <c r="F178" s="12">
        <v>6400</v>
      </c>
      <c r="G178" s="12"/>
      <c r="H178" s="12">
        <f t="shared" si="50"/>
        <v>14200</v>
      </c>
      <c r="I178" s="13">
        <v>3500</v>
      </c>
      <c r="J178" s="12">
        <f t="shared" si="51"/>
        <v>15200</v>
      </c>
      <c r="K178" s="13">
        <v>4300</v>
      </c>
      <c r="L178" s="13">
        <v>1150</v>
      </c>
      <c r="M178" s="13">
        <f>K178*1.5</f>
        <v>6450</v>
      </c>
      <c r="N178" s="12">
        <f t="shared" si="52"/>
        <v>14200</v>
      </c>
      <c r="O178" s="14">
        <f t="shared" si="53"/>
        <v>7.6881816556409799</v>
      </c>
      <c r="P178" s="13">
        <v>6.01</v>
      </c>
      <c r="Q178" s="15">
        <f t="shared" si="54"/>
        <v>3.3023255813953489</v>
      </c>
      <c r="R178" s="13" t="s">
        <v>110</v>
      </c>
      <c r="S178" s="12">
        <f t="shared" si="55"/>
        <v>826.95507487520797</v>
      </c>
      <c r="T178" s="28">
        <f t="shared" ref="T178:T213" si="61">P178/2.5-0.03</f>
        <v>2.3740000000000001</v>
      </c>
      <c r="U178" s="16">
        <v>3000</v>
      </c>
      <c r="V178" s="16">
        <v>3000</v>
      </c>
      <c r="W178" s="16">
        <v>3000</v>
      </c>
      <c r="X178" s="16">
        <v>7000</v>
      </c>
      <c r="Y178" s="16"/>
      <c r="Z178" s="16">
        <f t="shared" si="48"/>
        <v>16000</v>
      </c>
      <c r="AA178" s="17">
        <v>3600</v>
      </c>
      <c r="AB178" s="17">
        <f t="shared" si="56"/>
        <v>17600</v>
      </c>
      <c r="AC178" s="17">
        <v>4390</v>
      </c>
      <c r="AD178" s="17">
        <v>1050</v>
      </c>
      <c r="AE178" s="17">
        <f t="shared" si="57"/>
        <v>6146</v>
      </c>
      <c r="AF178" s="17">
        <v>12500</v>
      </c>
      <c r="AG178" s="18">
        <f t="shared" si="58"/>
        <v>7.849097085642768</v>
      </c>
      <c r="AH178" s="19">
        <v>3.91</v>
      </c>
      <c r="AI178" s="19">
        <f t="shared" si="59"/>
        <v>3.6446469248291571</v>
      </c>
      <c r="AJ178" s="17" t="s">
        <v>110</v>
      </c>
      <c r="AK178" s="16">
        <f t="shared" si="60"/>
        <v>4475.7033248081843</v>
      </c>
      <c r="AL178" s="29">
        <f t="shared" ref="AL178:AL213" si="62">AH178/2.5-0.03</f>
        <v>1.534</v>
      </c>
    </row>
    <row r="179" spans="1:38">
      <c r="A179" s="75"/>
      <c r="B179" s="11" t="s">
        <v>93</v>
      </c>
      <c r="C179" s="12">
        <v>2100</v>
      </c>
      <c r="D179" s="12">
        <v>2100</v>
      </c>
      <c r="E179" s="12">
        <v>2100</v>
      </c>
      <c r="F179" s="12">
        <v>2100</v>
      </c>
      <c r="G179" s="12">
        <v>5000</v>
      </c>
      <c r="H179" s="12">
        <f t="shared" si="50"/>
        <v>13400</v>
      </c>
      <c r="I179" s="13">
        <v>3800</v>
      </c>
      <c r="J179" s="13">
        <f t="shared" si="51"/>
        <v>14400</v>
      </c>
      <c r="K179" s="13">
        <v>4100</v>
      </c>
      <c r="L179" s="13">
        <v>1200</v>
      </c>
      <c r="M179" s="13">
        <f>K179*1.5</f>
        <v>6150</v>
      </c>
      <c r="N179" s="12">
        <f t="shared" si="52"/>
        <v>13400</v>
      </c>
      <c r="O179" s="14">
        <f t="shared" si="53"/>
        <v>7.3305918111925621</v>
      </c>
      <c r="P179" s="15">
        <v>5.91</v>
      </c>
      <c r="Q179" s="15">
        <f t="shared" si="54"/>
        <v>3.2682926829268291</v>
      </c>
      <c r="R179" s="13" t="s">
        <v>110</v>
      </c>
      <c r="S179" s="12">
        <f t="shared" si="55"/>
        <v>793.57021996615913</v>
      </c>
      <c r="T179" s="28">
        <f t="shared" si="61"/>
        <v>2.3340000000000001</v>
      </c>
      <c r="U179" s="16">
        <v>2600</v>
      </c>
      <c r="V179" s="16">
        <v>2600</v>
      </c>
      <c r="W179" s="16">
        <v>2600</v>
      </c>
      <c r="X179" s="16">
        <v>2600</v>
      </c>
      <c r="Y179" s="16">
        <v>5500</v>
      </c>
      <c r="Z179" s="16">
        <f t="shared" ref="Z179:Z213" si="63">U179+V179+W179+X179+Y179</f>
        <v>15900</v>
      </c>
      <c r="AA179" s="16">
        <v>3800</v>
      </c>
      <c r="AB179" s="16">
        <f t="shared" si="56"/>
        <v>17490</v>
      </c>
      <c r="AC179" s="16">
        <v>4500</v>
      </c>
      <c r="AD179" s="17">
        <v>1150</v>
      </c>
      <c r="AE179" s="17">
        <f t="shared" si="57"/>
        <v>6300</v>
      </c>
      <c r="AF179" s="17">
        <v>12000</v>
      </c>
      <c r="AG179" s="18">
        <f t="shared" si="58"/>
        <v>8.0457715000893977</v>
      </c>
      <c r="AH179" s="19">
        <f t="shared" ref="AH179:AH213" si="64">AI179*1.38182*(1-(AI179-2.75)/(1.2*AI179))</f>
        <v>3.980409277777778</v>
      </c>
      <c r="AI179" s="19">
        <f t="shared" si="59"/>
        <v>3.5333333333333332</v>
      </c>
      <c r="AJ179" s="17" t="s">
        <v>110</v>
      </c>
      <c r="AK179" s="16">
        <f t="shared" si="60"/>
        <v>4220.6715007405646</v>
      </c>
      <c r="AL179" s="29">
        <f t="shared" si="62"/>
        <v>1.5621637111111111</v>
      </c>
    </row>
    <row r="180" spans="1:38">
      <c r="A180" s="75"/>
      <c r="B180" s="11" t="s">
        <v>94</v>
      </c>
      <c r="C180" s="12">
        <v>2000</v>
      </c>
      <c r="D180" s="12">
        <v>2000</v>
      </c>
      <c r="E180" s="12">
        <v>2000</v>
      </c>
      <c r="F180" s="12">
        <v>2000</v>
      </c>
      <c r="G180" s="13">
        <v>6200</v>
      </c>
      <c r="H180" s="12">
        <f t="shared" si="50"/>
        <v>14200</v>
      </c>
      <c r="I180" s="13">
        <v>4800</v>
      </c>
      <c r="J180" s="12">
        <v>17000</v>
      </c>
      <c r="K180" s="13">
        <v>4130</v>
      </c>
      <c r="L180" s="13">
        <v>1200</v>
      </c>
      <c r="M180" s="13">
        <v>6500</v>
      </c>
      <c r="N180" s="12">
        <f t="shared" si="52"/>
        <v>14200</v>
      </c>
      <c r="O180" s="14">
        <v>7.9</v>
      </c>
      <c r="P180" s="15">
        <v>6.01</v>
      </c>
      <c r="Q180" s="15">
        <v>3.36</v>
      </c>
      <c r="R180" s="13" t="s">
        <v>110</v>
      </c>
      <c r="S180" s="12">
        <f t="shared" si="55"/>
        <v>826.95507487520797</v>
      </c>
      <c r="T180" s="28">
        <f t="shared" si="61"/>
        <v>2.3740000000000001</v>
      </c>
      <c r="U180" s="17">
        <v>2200</v>
      </c>
      <c r="V180" s="16">
        <v>2200</v>
      </c>
      <c r="W180" s="16">
        <v>2200</v>
      </c>
      <c r="X180" s="17">
        <v>2200</v>
      </c>
      <c r="Y180" s="17">
        <v>7200</v>
      </c>
      <c r="Z180" s="16">
        <f t="shared" si="63"/>
        <v>16000</v>
      </c>
      <c r="AA180" s="16">
        <v>4800</v>
      </c>
      <c r="AB180" s="16">
        <v>18000</v>
      </c>
      <c r="AC180" s="16">
        <v>4800</v>
      </c>
      <c r="AD180" s="17">
        <v>1350</v>
      </c>
      <c r="AE180" s="17">
        <v>6000</v>
      </c>
      <c r="AF180" s="17">
        <v>12500</v>
      </c>
      <c r="AG180" s="18">
        <f t="shared" si="58"/>
        <v>8.5821562667620235</v>
      </c>
      <c r="AH180" s="19">
        <f t="shared" si="64"/>
        <v>3.9358839666666667</v>
      </c>
      <c r="AI180" s="19">
        <v>3.34</v>
      </c>
      <c r="AJ180" s="17" t="s">
        <v>110</v>
      </c>
      <c r="AK180" s="16">
        <f t="shared" si="60"/>
        <v>4446.2692874609556</v>
      </c>
      <c r="AL180" s="29">
        <f t="shared" si="62"/>
        <v>1.5443535866666667</v>
      </c>
    </row>
    <row r="181" spans="1:38">
      <c r="A181" s="75"/>
      <c r="B181" s="11" t="s">
        <v>170</v>
      </c>
      <c r="C181" s="13">
        <v>1800</v>
      </c>
      <c r="D181" s="13">
        <v>1800</v>
      </c>
      <c r="E181" s="13">
        <v>1800</v>
      </c>
      <c r="F181" s="13">
        <v>1800</v>
      </c>
      <c r="G181" s="13">
        <v>7000</v>
      </c>
      <c r="H181" s="12">
        <f t="shared" si="50"/>
        <v>14200</v>
      </c>
      <c r="I181" s="13">
        <v>4800</v>
      </c>
      <c r="J181" s="12">
        <v>17000</v>
      </c>
      <c r="K181" s="13">
        <v>4220</v>
      </c>
      <c r="L181" s="13">
        <v>1200</v>
      </c>
      <c r="M181" s="13">
        <v>6500</v>
      </c>
      <c r="N181" s="12">
        <f t="shared" si="52"/>
        <v>14200</v>
      </c>
      <c r="O181" s="14">
        <f t="shared" ref="O181:O213" si="65">K181/658/0.85</f>
        <v>7.5451457178616126</v>
      </c>
      <c r="P181" s="13">
        <v>6.01</v>
      </c>
      <c r="Q181" s="15">
        <f t="shared" ref="Q181:Q213" si="66">H181/K181</f>
        <v>3.3649289099526065</v>
      </c>
      <c r="R181" s="13" t="s">
        <v>110</v>
      </c>
      <c r="S181" s="12">
        <f t="shared" si="55"/>
        <v>826.95507487520797</v>
      </c>
      <c r="T181" s="28">
        <f t="shared" si="61"/>
        <v>2.3740000000000001</v>
      </c>
      <c r="U181" s="17">
        <v>2000</v>
      </c>
      <c r="V181" s="16">
        <v>2000</v>
      </c>
      <c r="W181" s="17">
        <v>2000</v>
      </c>
      <c r="X181" s="17">
        <v>2000</v>
      </c>
      <c r="Y181" s="17">
        <v>8000</v>
      </c>
      <c r="Z181" s="16">
        <f t="shared" si="63"/>
        <v>16000</v>
      </c>
      <c r="AA181" s="17">
        <v>3800</v>
      </c>
      <c r="AB181" s="17">
        <v>18000</v>
      </c>
      <c r="AC181" s="17">
        <v>5000</v>
      </c>
      <c r="AD181" s="17">
        <v>1150</v>
      </c>
      <c r="AE181" s="17">
        <f t="shared" ref="AE181:AE213" si="67">AC181*1.4</f>
        <v>7000</v>
      </c>
      <c r="AF181" s="17">
        <v>12500</v>
      </c>
      <c r="AG181" s="18">
        <f t="shared" si="58"/>
        <v>8.9397461112104413</v>
      </c>
      <c r="AH181" s="19">
        <f t="shared" si="64"/>
        <v>3.9036415</v>
      </c>
      <c r="AI181" s="19">
        <f t="shared" ref="AI181:AI213" si="68">Z181/AC181</f>
        <v>3.2</v>
      </c>
      <c r="AJ181" s="17" t="s">
        <v>110</v>
      </c>
      <c r="AK181" s="16">
        <f t="shared" si="60"/>
        <v>4482.9936355579785</v>
      </c>
      <c r="AL181" s="29">
        <f t="shared" si="62"/>
        <v>1.5314566000000001</v>
      </c>
    </row>
    <row r="182" spans="1:38">
      <c r="A182" s="75"/>
      <c r="B182" s="11" t="s">
        <v>95</v>
      </c>
      <c r="C182" s="13">
        <v>2000</v>
      </c>
      <c r="D182" s="13">
        <v>2000</v>
      </c>
      <c r="E182" s="13">
        <v>2000</v>
      </c>
      <c r="F182" s="13">
        <v>2600</v>
      </c>
      <c r="G182" s="13">
        <v>4600</v>
      </c>
      <c r="H182" s="12">
        <f t="shared" si="50"/>
        <v>13200</v>
      </c>
      <c r="I182" s="13">
        <v>4800</v>
      </c>
      <c r="J182" s="12">
        <v>17000</v>
      </c>
      <c r="K182" s="13">
        <v>4420</v>
      </c>
      <c r="L182" s="13">
        <v>1200</v>
      </c>
      <c r="M182" s="13">
        <v>6500</v>
      </c>
      <c r="N182" s="12">
        <f t="shared" si="52"/>
        <v>13200</v>
      </c>
      <c r="O182" s="14">
        <f t="shared" si="65"/>
        <v>7.9027355623100313</v>
      </c>
      <c r="P182" s="15">
        <f>Q182*2.074074075*(1-(Q182-2.7)/(1.75*Q182))</f>
        <v>5.8546003042727861</v>
      </c>
      <c r="Q182" s="15">
        <f t="shared" si="66"/>
        <v>2.9864253393665159</v>
      </c>
      <c r="R182" s="13" t="s">
        <v>110</v>
      </c>
      <c r="S182" s="12">
        <f t="shared" si="55"/>
        <v>789.12304169223057</v>
      </c>
      <c r="T182" s="28">
        <f t="shared" si="61"/>
        <v>2.3118401217091145</v>
      </c>
      <c r="U182" s="17">
        <v>2600</v>
      </c>
      <c r="V182" s="16">
        <v>2600</v>
      </c>
      <c r="W182" s="17">
        <v>2600</v>
      </c>
      <c r="X182" s="17">
        <v>3000</v>
      </c>
      <c r="Y182" s="17">
        <v>5200</v>
      </c>
      <c r="Z182" s="16">
        <f t="shared" si="63"/>
        <v>16000</v>
      </c>
      <c r="AA182" s="17">
        <v>3800</v>
      </c>
      <c r="AB182" s="17">
        <v>18000</v>
      </c>
      <c r="AC182" s="17">
        <v>4520</v>
      </c>
      <c r="AD182" s="17">
        <v>1150</v>
      </c>
      <c r="AE182" s="17">
        <f t="shared" si="67"/>
        <v>6328</v>
      </c>
      <c r="AF182" s="17">
        <v>12500</v>
      </c>
      <c r="AG182" s="18">
        <f t="shared" si="58"/>
        <v>8.0815304845342393</v>
      </c>
      <c r="AH182" s="19">
        <f t="shared" si="64"/>
        <v>3.9819038716814164</v>
      </c>
      <c r="AI182" s="19">
        <f t="shared" si="68"/>
        <v>3.5398230088495577</v>
      </c>
      <c r="AJ182" s="17" t="s">
        <v>110</v>
      </c>
      <c r="AK182" s="16">
        <f t="shared" si="60"/>
        <v>4394.8825898226351</v>
      </c>
      <c r="AL182" s="29">
        <f t="shared" si="62"/>
        <v>1.5627615486725666</v>
      </c>
    </row>
    <row r="183" spans="1:38">
      <c r="A183" s="75"/>
      <c r="B183" s="11" t="s">
        <v>96</v>
      </c>
      <c r="C183" s="13">
        <v>1800</v>
      </c>
      <c r="D183" s="13">
        <v>1800</v>
      </c>
      <c r="E183" s="13">
        <v>1800</v>
      </c>
      <c r="F183" s="13">
        <v>2400</v>
      </c>
      <c r="G183" s="13">
        <v>6200</v>
      </c>
      <c r="H183" s="12">
        <f t="shared" si="50"/>
        <v>14000</v>
      </c>
      <c r="I183" s="13">
        <v>4800</v>
      </c>
      <c r="J183" s="12">
        <v>17000</v>
      </c>
      <c r="K183" s="13">
        <v>4430</v>
      </c>
      <c r="L183" s="13">
        <v>1200</v>
      </c>
      <c r="M183" s="13">
        <v>6500</v>
      </c>
      <c r="N183" s="12">
        <f t="shared" si="52"/>
        <v>14000</v>
      </c>
      <c r="O183" s="14">
        <f t="shared" si="65"/>
        <v>7.9206150545324512</v>
      </c>
      <c r="P183" s="15">
        <v>5.91</v>
      </c>
      <c r="Q183" s="15">
        <f t="shared" si="66"/>
        <v>3.1602708803611739</v>
      </c>
      <c r="R183" s="13" t="s">
        <v>110</v>
      </c>
      <c r="S183" s="12">
        <f t="shared" si="55"/>
        <v>829.10321489001694</v>
      </c>
      <c r="T183" s="28">
        <f t="shared" si="61"/>
        <v>2.3340000000000001</v>
      </c>
      <c r="U183" s="17">
        <v>2200</v>
      </c>
      <c r="V183" s="16">
        <v>2200</v>
      </c>
      <c r="W183" s="17">
        <v>2200</v>
      </c>
      <c r="X183" s="17">
        <v>3000</v>
      </c>
      <c r="Y183" s="17">
        <v>6400</v>
      </c>
      <c r="Z183" s="16">
        <f t="shared" si="63"/>
        <v>16000</v>
      </c>
      <c r="AA183" s="17">
        <v>3800</v>
      </c>
      <c r="AB183" s="17">
        <v>18000</v>
      </c>
      <c r="AC183" s="17">
        <v>4530</v>
      </c>
      <c r="AD183" s="17">
        <v>1150</v>
      </c>
      <c r="AE183" s="17">
        <f t="shared" si="67"/>
        <v>6342</v>
      </c>
      <c r="AF183" s="17">
        <v>12500</v>
      </c>
      <c r="AG183" s="18">
        <f t="shared" si="58"/>
        <v>8.099409976756661</v>
      </c>
      <c r="AH183" s="19">
        <f t="shared" si="64"/>
        <v>3.9801042402501841</v>
      </c>
      <c r="AI183" s="19">
        <f t="shared" si="68"/>
        <v>3.5320088300220749</v>
      </c>
      <c r="AJ183" s="17" t="s">
        <v>110</v>
      </c>
      <c r="AK183" s="16">
        <f t="shared" si="60"/>
        <v>4396.8697661295355</v>
      </c>
      <c r="AL183" s="29">
        <f t="shared" si="62"/>
        <v>1.5620416961000736</v>
      </c>
    </row>
    <row r="184" spans="1:38">
      <c r="A184" s="75"/>
      <c r="B184" s="11" t="s">
        <v>171</v>
      </c>
      <c r="C184" s="13">
        <v>1800</v>
      </c>
      <c r="D184" s="13">
        <v>1800</v>
      </c>
      <c r="E184" s="13">
        <v>1800</v>
      </c>
      <c r="F184" s="13">
        <v>2000</v>
      </c>
      <c r="G184" s="13">
        <v>6700</v>
      </c>
      <c r="H184" s="12">
        <f t="shared" si="50"/>
        <v>14100</v>
      </c>
      <c r="I184" s="13">
        <v>4800</v>
      </c>
      <c r="J184" s="12">
        <v>17000</v>
      </c>
      <c r="K184" s="13">
        <v>4600</v>
      </c>
      <c r="L184" s="13">
        <v>1200</v>
      </c>
      <c r="M184" s="13">
        <v>6500</v>
      </c>
      <c r="N184" s="12">
        <f t="shared" si="52"/>
        <v>14100</v>
      </c>
      <c r="O184" s="14">
        <f t="shared" si="65"/>
        <v>8.2245664223136057</v>
      </c>
      <c r="P184" s="13">
        <v>6.01</v>
      </c>
      <c r="Q184" s="15">
        <f t="shared" si="66"/>
        <v>3.0652173913043477</v>
      </c>
      <c r="R184" s="13" t="s">
        <v>110</v>
      </c>
      <c r="S184" s="12">
        <f t="shared" si="55"/>
        <v>821.1314475873545</v>
      </c>
      <c r="T184" s="28">
        <f t="shared" si="61"/>
        <v>2.3740000000000001</v>
      </c>
      <c r="U184" s="17">
        <v>2000</v>
      </c>
      <c r="V184" s="16">
        <v>2000</v>
      </c>
      <c r="W184" s="17">
        <v>2000</v>
      </c>
      <c r="X184" s="17">
        <v>2600</v>
      </c>
      <c r="Y184" s="17">
        <v>7200</v>
      </c>
      <c r="Z184" s="16">
        <f t="shared" si="63"/>
        <v>15800</v>
      </c>
      <c r="AA184" s="17">
        <v>3800</v>
      </c>
      <c r="AB184" s="17">
        <v>18000</v>
      </c>
      <c r="AC184" s="17">
        <v>4650</v>
      </c>
      <c r="AD184" s="17">
        <v>1150</v>
      </c>
      <c r="AE184" s="17">
        <f t="shared" si="67"/>
        <v>6510</v>
      </c>
      <c r="AF184" s="17">
        <v>12500</v>
      </c>
      <c r="AG184" s="18">
        <f t="shared" si="58"/>
        <v>8.3139638834257106</v>
      </c>
      <c r="AH184" s="19">
        <f t="shared" si="64"/>
        <v>3.9492068906810038</v>
      </c>
      <c r="AI184" s="19">
        <f t="shared" si="68"/>
        <v>3.3978494623655915</v>
      </c>
      <c r="AJ184" s="17" t="s">
        <v>110</v>
      </c>
      <c r="AK184" s="16">
        <f t="shared" si="60"/>
        <v>4431.2694888928163</v>
      </c>
      <c r="AL184" s="29">
        <f t="shared" si="62"/>
        <v>1.5496827562724016</v>
      </c>
    </row>
    <row r="185" spans="1:38">
      <c r="A185" s="75"/>
      <c r="B185" s="11" t="s">
        <v>145</v>
      </c>
      <c r="C185" s="13">
        <v>2000</v>
      </c>
      <c r="D185" s="13">
        <v>2000</v>
      </c>
      <c r="E185" s="13">
        <v>2000</v>
      </c>
      <c r="F185" s="13">
        <v>3200</v>
      </c>
      <c r="G185" s="13">
        <v>4800</v>
      </c>
      <c r="H185" s="12">
        <f t="shared" si="50"/>
        <v>14000</v>
      </c>
      <c r="I185" s="13">
        <v>4800</v>
      </c>
      <c r="J185" s="12">
        <v>17000</v>
      </c>
      <c r="K185" s="13">
        <v>4440</v>
      </c>
      <c r="L185" s="13">
        <v>1200</v>
      </c>
      <c r="M185" s="13">
        <v>6500</v>
      </c>
      <c r="N185" s="12">
        <f t="shared" si="52"/>
        <v>14000</v>
      </c>
      <c r="O185" s="14">
        <f t="shared" si="65"/>
        <v>7.9384945467548729</v>
      </c>
      <c r="P185" s="15">
        <v>5.91</v>
      </c>
      <c r="Q185" s="15">
        <f t="shared" si="66"/>
        <v>3.1531531531531534</v>
      </c>
      <c r="R185" s="13" t="s">
        <v>110</v>
      </c>
      <c r="S185" s="12">
        <f t="shared" si="55"/>
        <v>829.10321489001694</v>
      </c>
      <c r="T185" s="28">
        <f t="shared" si="61"/>
        <v>2.3340000000000001</v>
      </c>
      <c r="U185" s="17">
        <v>2000</v>
      </c>
      <c r="V185" s="16">
        <v>2000</v>
      </c>
      <c r="W185" s="17">
        <v>2000</v>
      </c>
      <c r="X185" s="17">
        <v>3700</v>
      </c>
      <c r="Y185" s="17">
        <v>5500</v>
      </c>
      <c r="Z185" s="16">
        <f t="shared" si="63"/>
        <v>15200</v>
      </c>
      <c r="AA185" s="17">
        <v>3800</v>
      </c>
      <c r="AB185" s="17">
        <v>18000</v>
      </c>
      <c r="AC185" s="17">
        <v>4540</v>
      </c>
      <c r="AD185" s="17">
        <v>1150</v>
      </c>
      <c r="AE185" s="17">
        <f t="shared" si="67"/>
        <v>6356</v>
      </c>
      <c r="AF185" s="17">
        <v>12500</v>
      </c>
      <c r="AG185" s="18">
        <f t="shared" si="58"/>
        <v>8.1172894689790809</v>
      </c>
      <c r="AH185" s="19">
        <f t="shared" si="64"/>
        <v>3.9377304515418499</v>
      </c>
      <c r="AI185" s="19">
        <f t="shared" si="68"/>
        <v>3.3480176211453743</v>
      </c>
      <c r="AJ185" s="17" t="s">
        <v>110</v>
      </c>
      <c r="AK185" s="16">
        <f t="shared" si="60"/>
        <v>4444.1843379979791</v>
      </c>
      <c r="AL185" s="29">
        <f t="shared" si="62"/>
        <v>1.5450921806167399</v>
      </c>
    </row>
    <row r="186" spans="1:38">
      <c r="A186" s="75"/>
      <c r="B186" s="11" t="s">
        <v>172</v>
      </c>
      <c r="C186" s="13">
        <v>1800</v>
      </c>
      <c r="D186" s="13">
        <v>1800</v>
      </c>
      <c r="E186" s="13">
        <v>1800</v>
      </c>
      <c r="F186" s="13">
        <v>2600</v>
      </c>
      <c r="G186" s="13">
        <v>6200</v>
      </c>
      <c r="H186" s="12">
        <f t="shared" si="50"/>
        <v>14200</v>
      </c>
      <c r="I186" s="13">
        <v>4800</v>
      </c>
      <c r="J186" s="12">
        <v>17000</v>
      </c>
      <c r="K186" s="13">
        <v>4650</v>
      </c>
      <c r="L186" s="13">
        <v>1200</v>
      </c>
      <c r="M186" s="13">
        <v>6500</v>
      </c>
      <c r="N186" s="12">
        <f t="shared" si="52"/>
        <v>14200</v>
      </c>
      <c r="O186" s="14">
        <f t="shared" si="65"/>
        <v>8.3139638834257106</v>
      </c>
      <c r="P186" s="13">
        <v>6.01</v>
      </c>
      <c r="Q186" s="15">
        <f t="shared" si="66"/>
        <v>3.053763440860215</v>
      </c>
      <c r="R186" s="13" t="s">
        <v>110</v>
      </c>
      <c r="S186" s="12">
        <f t="shared" si="55"/>
        <v>826.95507487520797</v>
      </c>
      <c r="T186" s="28">
        <f t="shared" si="61"/>
        <v>2.3740000000000001</v>
      </c>
      <c r="U186" s="17">
        <v>2000</v>
      </c>
      <c r="V186" s="17">
        <v>2000</v>
      </c>
      <c r="W186" s="17">
        <v>2000</v>
      </c>
      <c r="X186" s="17">
        <v>3200</v>
      </c>
      <c r="Y186" s="17">
        <v>6800</v>
      </c>
      <c r="Z186" s="16">
        <f t="shared" si="63"/>
        <v>16000</v>
      </c>
      <c r="AA186" s="17">
        <v>3800</v>
      </c>
      <c r="AB186" s="17">
        <v>18000</v>
      </c>
      <c r="AC186" s="17">
        <v>4550</v>
      </c>
      <c r="AD186" s="17">
        <v>1150</v>
      </c>
      <c r="AE186" s="17">
        <f t="shared" si="67"/>
        <v>6370</v>
      </c>
      <c r="AF186" s="17">
        <v>12500</v>
      </c>
      <c r="AG186" s="18">
        <f t="shared" si="58"/>
        <v>8.1351689612015026</v>
      </c>
      <c r="AH186" s="19">
        <f t="shared" si="64"/>
        <v>3.9765287087912085</v>
      </c>
      <c r="AI186" s="19">
        <f t="shared" si="68"/>
        <v>3.5164835164835164</v>
      </c>
      <c r="AJ186" s="17" t="s">
        <v>110</v>
      </c>
      <c r="AK186" s="16">
        <f t="shared" si="60"/>
        <v>4400.8232510207827</v>
      </c>
      <c r="AL186" s="29">
        <f t="shared" si="62"/>
        <v>1.5606114835164833</v>
      </c>
    </row>
    <row r="187" spans="1:38">
      <c r="A187" s="75"/>
      <c r="B187" s="11" t="s">
        <v>173</v>
      </c>
      <c r="C187" s="13">
        <v>1800</v>
      </c>
      <c r="D187" s="13">
        <v>1800</v>
      </c>
      <c r="E187" s="13">
        <v>1800</v>
      </c>
      <c r="F187" s="13">
        <v>2400</v>
      </c>
      <c r="G187" s="13">
        <v>6400</v>
      </c>
      <c r="H187" s="12">
        <f t="shared" si="50"/>
        <v>14200</v>
      </c>
      <c r="I187" s="13">
        <v>4800</v>
      </c>
      <c r="J187" s="12">
        <v>17000</v>
      </c>
      <c r="K187" s="13">
        <v>4750</v>
      </c>
      <c r="L187" s="13">
        <v>1200</v>
      </c>
      <c r="M187" s="13">
        <v>6500</v>
      </c>
      <c r="N187" s="12">
        <f t="shared" si="52"/>
        <v>14200</v>
      </c>
      <c r="O187" s="14">
        <f t="shared" si="65"/>
        <v>8.4927588056499204</v>
      </c>
      <c r="P187" s="13">
        <v>6.01</v>
      </c>
      <c r="Q187" s="15">
        <f t="shared" si="66"/>
        <v>2.9894736842105263</v>
      </c>
      <c r="R187" s="13" t="s">
        <v>110</v>
      </c>
      <c r="S187" s="12">
        <f t="shared" si="55"/>
        <v>826.95507487520797</v>
      </c>
      <c r="T187" s="28">
        <f t="shared" si="61"/>
        <v>2.3740000000000001</v>
      </c>
      <c r="U187" s="17">
        <v>1900</v>
      </c>
      <c r="V187" s="17">
        <v>1900</v>
      </c>
      <c r="W187" s="17">
        <v>1900</v>
      </c>
      <c r="X187" s="17">
        <v>3200</v>
      </c>
      <c r="Y187" s="17">
        <v>7000</v>
      </c>
      <c r="Z187" s="16">
        <f t="shared" si="63"/>
        <v>15900</v>
      </c>
      <c r="AA187" s="17">
        <v>3800</v>
      </c>
      <c r="AB187" s="17">
        <v>18000</v>
      </c>
      <c r="AC187" s="17">
        <v>4630</v>
      </c>
      <c r="AD187" s="17">
        <v>1150</v>
      </c>
      <c r="AE187" s="17">
        <f t="shared" si="67"/>
        <v>6482</v>
      </c>
      <c r="AF187" s="17">
        <v>12500</v>
      </c>
      <c r="AG187" s="18">
        <f t="shared" si="58"/>
        <v>8.278204898980869</v>
      </c>
      <c r="AH187" s="19">
        <f t="shared" si="64"/>
        <v>3.957561330093593</v>
      </c>
      <c r="AI187" s="19">
        <f t="shared" si="68"/>
        <v>3.4341252699784017</v>
      </c>
      <c r="AJ187" s="17" t="s">
        <v>110</v>
      </c>
      <c r="AK187" s="16">
        <f t="shared" si="60"/>
        <v>4421.9150482719469</v>
      </c>
      <c r="AL187" s="29">
        <f t="shared" si="62"/>
        <v>1.5530245320374372</v>
      </c>
    </row>
    <row r="188" spans="1:38">
      <c r="A188" s="75"/>
      <c r="B188" s="11" t="s">
        <v>146</v>
      </c>
      <c r="C188" s="13">
        <v>1800</v>
      </c>
      <c r="D188" s="13">
        <v>1800</v>
      </c>
      <c r="E188" s="13">
        <v>1800</v>
      </c>
      <c r="F188" s="13">
        <v>4400</v>
      </c>
      <c r="G188" s="13">
        <v>4400</v>
      </c>
      <c r="H188" s="12">
        <f t="shared" si="50"/>
        <v>14200</v>
      </c>
      <c r="I188" s="13">
        <v>4800</v>
      </c>
      <c r="J188" s="12">
        <v>17000</v>
      </c>
      <c r="K188" s="13">
        <v>4450</v>
      </c>
      <c r="L188" s="13">
        <v>1200</v>
      </c>
      <c r="M188" s="13">
        <v>6500</v>
      </c>
      <c r="N188" s="12">
        <f t="shared" si="52"/>
        <v>14200</v>
      </c>
      <c r="O188" s="14">
        <f t="shared" si="65"/>
        <v>7.9563740389772928</v>
      </c>
      <c r="P188" s="13">
        <v>6.01</v>
      </c>
      <c r="Q188" s="15">
        <f t="shared" si="66"/>
        <v>3.191011235955056</v>
      </c>
      <c r="R188" s="13" t="s">
        <v>110</v>
      </c>
      <c r="S188" s="12">
        <f t="shared" si="55"/>
        <v>826.95507487520797</v>
      </c>
      <c r="T188" s="28">
        <f t="shared" si="61"/>
        <v>2.3740000000000001</v>
      </c>
      <c r="U188" s="17">
        <v>2000</v>
      </c>
      <c r="V188" s="17">
        <v>2000</v>
      </c>
      <c r="W188" s="17">
        <v>2000</v>
      </c>
      <c r="X188" s="17">
        <v>5000</v>
      </c>
      <c r="Y188" s="17">
        <v>5000</v>
      </c>
      <c r="Z188" s="16">
        <f t="shared" si="63"/>
        <v>16000</v>
      </c>
      <c r="AA188" s="17">
        <v>3800</v>
      </c>
      <c r="AB188" s="17">
        <v>18000</v>
      </c>
      <c r="AC188" s="17">
        <v>4550</v>
      </c>
      <c r="AD188" s="17">
        <v>1150</v>
      </c>
      <c r="AE188" s="17">
        <f t="shared" si="67"/>
        <v>6370</v>
      </c>
      <c r="AF188" s="17">
        <v>12500</v>
      </c>
      <c r="AG188" s="18">
        <f t="shared" si="58"/>
        <v>8.1351689612015026</v>
      </c>
      <c r="AH188" s="19">
        <f t="shared" si="64"/>
        <v>3.9765287087912085</v>
      </c>
      <c r="AI188" s="19">
        <f t="shared" si="68"/>
        <v>3.5164835164835164</v>
      </c>
      <c r="AJ188" s="17" t="s">
        <v>110</v>
      </c>
      <c r="AK188" s="16">
        <f t="shared" si="60"/>
        <v>4400.8232510207827</v>
      </c>
      <c r="AL188" s="29">
        <f t="shared" si="62"/>
        <v>1.5606114835164833</v>
      </c>
    </row>
    <row r="189" spans="1:38">
      <c r="A189" s="75"/>
      <c r="B189" s="11" t="s">
        <v>97</v>
      </c>
      <c r="C189" s="13">
        <v>2000</v>
      </c>
      <c r="D189" s="13">
        <v>2000</v>
      </c>
      <c r="E189" s="13">
        <v>2600</v>
      </c>
      <c r="F189" s="13">
        <v>2600</v>
      </c>
      <c r="G189" s="13">
        <v>4800</v>
      </c>
      <c r="H189" s="12">
        <f t="shared" si="50"/>
        <v>14000</v>
      </c>
      <c r="I189" s="13">
        <v>4800</v>
      </c>
      <c r="J189" s="12">
        <v>17000</v>
      </c>
      <c r="K189" s="13">
        <v>4460</v>
      </c>
      <c r="L189" s="13">
        <v>1200</v>
      </c>
      <c r="M189" s="13">
        <v>6500</v>
      </c>
      <c r="N189" s="12">
        <f t="shared" si="52"/>
        <v>14000</v>
      </c>
      <c r="O189" s="14">
        <f t="shared" si="65"/>
        <v>7.9742535311997145</v>
      </c>
      <c r="P189" s="15">
        <v>5.91</v>
      </c>
      <c r="Q189" s="15">
        <f t="shared" si="66"/>
        <v>3.1390134529147984</v>
      </c>
      <c r="R189" s="13" t="s">
        <v>110</v>
      </c>
      <c r="S189" s="12">
        <f t="shared" si="55"/>
        <v>829.10321489001694</v>
      </c>
      <c r="T189" s="28">
        <f t="shared" si="61"/>
        <v>2.3340000000000001</v>
      </c>
      <c r="U189" s="17">
        <v>2200</v>
      </c>
      <c r="V189" s="16">
        <v>2200</v>
      </c>
      <c r="W189" s="17">
        <v>3000</v>
      </c>
      <c r="X189" s="17">
        <v>3000</v>
      </c>
      <c r="Y189" s="17">
        <v>5500</v>
      </c>
      <c r="Z189" s="16">
        <f t="shared" si="63"/>
        <v>15900</v>
      </c>
      <c r="AA189" s="17">
        <v>3800</v>
      </c>
      <c r="AB189" s="17">
        <v>18000</v>
      </c>
      <c r="AC189" s="17">
        <v>4560</v>
      </c>
      <c r="AD189" s="17">
        <v>1150</v>
      </c>
      <c r="AE189" s="17">
        <f t="shared" si="67"/>
        <v>6384</v>
      </c>
      <c r="AF189" s="17">
        <v>12500</v>
      </c>
      <c r="AG189" s="18">
        <f t="shared" si="58"/>
        <v>8.1530484534239225</v>
      </c>
      <c r="AH189" s="19">
        <f t="shared" si="64"/>
        <v>3.969702192982457</v>
      </c>
      <c r="AI189" s="19">
        <f t="shared" si="68"/>
        <v>3.486842105263158</v>
      </c>
      <c r="AJ189" s="17" t="s">
        <v>110</v>
      </c>
      <c r="AK189" s="16">
        <f t="shared" si="60"/>
        <v>4408.3911460502186</v>
      </c>
      <c r="AL189" s="29">
        <f t="shared" si="62"/>
        <v>1.5578808771929828</v>
      </c>
    </row>
    <row r="190" spans="1:38">
      <c r="A190" s="75"/>
      <c r="B190" s="11" t="s">
        <v>147</v>
      </c>
      <c r="C190" s="13">
        <v>1800</v>
      </c>
      <c r="D190" s="13">
        <v>1800</v>
      </c>
      <c r="E190" s="13">
        <v>2300</v>
      </c>
      <c r="F190" s="13">
        <v>2300</v>
      </c>
      <c r="G190" s="13">
        <v>6000</v>
      </c>
      <c r="H190" s="12">
        <f t="shared" si="50"/>
        <v>14200</v>
      </c>
      <c r="I190" s="13">
        <v>4800</v>
      </c>
      <c r="J190" s="12">
        <v>17000</v>
      </c>
      <c r="K190" s="13">
        <v>4560</v>
      </c>
      <c r="L190" s="13">
        <v>1200</v>
      </c>
      <c r="M190" s="13">
        <v>6500</v>
      </c>
      <c r="N190" s="12">
        <f t="shared" si="52"/>
        <v>14200</v>
      </c>
      <c r="O190" s="14">
        <f t="shared" si="65"/>
        <v>8.1530484534239225</v>
      </c>
      <c r="P190" s="13">
        <v>6.01</v>
      </c>
      <c r="Q190" s="15">
        <f t="shared" si="66"/>
        <v>3.1140350877192984</v>
      </c>
      <c r="R190" s="13" t="s">
        <v>110</v>
      </c>
      <c r="S190" s="12">
        <f t="shared" si="55"/>
        <v>826.95507487520797</v>
      </c>
      <c r="T190" s="28">
        <f t="shared" si="61"/>
        <v>2.3740000000000001</v>
      </c>
      <c r="U190" s="17">
        <v>1900</v>
      </c>
      <c r="V190" s="16">
        <v>1900</v>
      </c>
      <c r="W190" s="17">
        <v>2500</v>
      </c>
      <c r="X190" s="17">
        <v>2500</v>
      </c>
      <c r="Y190" s="17">
        <v>7000</v>
      </c>
      <c r="Z190" s="16">
        <f t="shared" si="63"/>
        <v>15800</v>
      </c>
      <c r="AA190" s="17">
        <v>3800</v>
      </c>
      <c r="AB190" s="17">
        <v>18000</v>
      </c>
      <c r="AC190" s="17">
        <v>4660</v>
      </c>
      <c r="AD190" s="17">
        <v>1150</v>
      </c>
      <c r="AE190" s="17">
        <f t="shared" si="67"/>
        <v>6524</v>
      </c>
      <c r="AF190" s="17">
        <v>12500</v>
      </c>
      <c r="AG190" s="18">
        <f t="shared" si="58"/>
        <v>8.3318433756481305</v>
      </c>
      <c r="AH190" s="19">
        <f t="shared" si="64"/>
        <v>3.9475276287553647</v>
      </c>
      <c r="AI190" s="19">
        <f t="shared" si="68"/>
        <v>3.3905579399141632</v>
      </c>
      <c r="AJ190" s="17" t="s">
        <v>110</v>
      </c>
      <c r="AK190" s="16">
        <f t="shared" si="60"/>
        <v>4433.1545326049209</v>
      </c>
      <c r="AL190" s="29">
        <f t="shared" si="62"/>
        <v>1.5490110515021458</v>
      </c>
    </row>
    <row r="191" spans="1:38">
      <c r="A191" s="75"/>
      <c r="B191" s="11" t="s">
        <v>174</v>
      </c>
      <c r="C191" s="13">
        <v>1800</v>
      </c>
      <c r="D191" s="13">
        <v>1800</v>
      </c>
      <c r="E191" s="13">
        <v>2300</v>
      </c>
      <c r="F191" s="13">
        <v>2300</v>
      </c>
      <c r="G191" s="13">
        <v>6000</v>
      </c>
      <c r="H191" s="12">
        <f t="shared" si="50"/>
        <v>14200</v>
      </c>
      <c r="I191" s="13">
        <v>4800</v>
      </c>
      <c r="J191" s="12">
        <v>17000</v>
      </c>
      <c r="K191" s="13">
        <v>4680</v>
      </c>
      <c r="L191" s="13">
        <v>1200</v>
      </c>
      <c r="M191" s="13">
        <v>6500</v>
      </c>
      <c r="N191" s="12">
        <f t="shared" si="52"/>
        <v>14200</v>
      </c>
      <c r="O191" s="14">
        <f t="shared" si="65"/>
        <v>8.3676023600929739</v>
      </c>
      <c r="P191" s="13">
        <v>6.01</v>
      </c>
      <c r="Q191" s="15">
        <f t="shared" si="66"/>
        <v>3.0341880341880341</v>
      </c>
      <c r="R191" s="13" t="s">
        <v>110</v>
      </c>
      <c r="S191" s="12">
        <f t="shared" si="55"/>
        <v>826.95507487520797</v>
      </c>
      <c r="T191" s="28">
        <f t="shared" si="61"/>
        <v>2.3740000000000001</v>
      </c>
      <c r="U191" s="17">
        <v>2000</v>
      </c>
      <c r="V191" s="16">
        <v>2000</v>
      </c>
      <c r="W191" s="17">
        <v>2500</v>
      </c>
      <c r="X191" s="17">
        <v>2500</v>
      </c>
      <c r="Y191" s="17">
        <v>7000</v>
      </c>
      <c r="Z191" s="16">
        <f t="shared" si="63"/>
        <v>16000</v>
      </c>
      <c r="AA191" s="17">
        <v>3800</v>
      </c>
      <c r="AB191" s="17">
        <v>18000</v>
      </c>
      <c r="AC191" s="17">
        <v>4730</v>
      </c>
      <c r="AD191" s="17">
        <v>1150</v>
      </c>
      <c r="AE191" s="17">
        <f t="shared" si="67"/>
        <v>6622</v>
      </c>
      <c r="AF191" s="17">
        <v>12500</v>
      </c>
      <c r="AG191" s="18">
        <f t="shared" si="58"/>
        <v>8.456999821205077</v>
      </c>
      <c r="AH191" s="19">
        <f t="shared" si="64"/>
        <v>3.9457095930232562</v>
      </c>
      <c r="AI191" s="19">
        <f t="shared" si="68"/>
        <v>3.382663847780127</v>
      </c>
      <c r="AJ191" s="17" t="s">
        <v>110</v>
      </c>
      <c r="AK191" s="16">
        <f t="shared" si="60"/>
        <v>4435.1971647744267</v>
      </c>
      <c r="AL191" s="29">
        <f t="shared" si="62"/>
        <v>1.5482838372093024</v>
      </c>
    </row>
    <row r="192" spans="1:38">
      <c r="A192" s="75"/>
      <c r="B192" s="11" t="s">
        <v>147</v>
      </c>
      <c r="C192" s="13">
        <v>1800</v>
      </c>
      <c r="D192" s="13">
        <v>1800</v>
      </c>
      <c r="E192" s="13">
        <v>2400</v>
      </c>
      <c r="F192" s="13">
        <v>2400</v>
      </c>
      <c r="G192" s="13">
        <v>5800</v>
      </c>
      <c r="H192" s="12">
        <f t="shared" si="50"/>
        <v>14200</v>
      </c>
      <c r="I192" s="13">
        <v>4800</v>
      </c>
      <c r="J192" s="12">
        <v>17000</v>
      </c>
      <c r="K192" s="13">
        <v>4470</v>
      </c>
      <c r="L192" s="13">
        <v>1200</v>
      </c>
      <c r="M192" s="13">
        <v>6500</v>
      </c>
      <c r="N192" s="12">
        <f t="shared" si="52"/>
        <v>14200</v>
      </c>
      <c r="O192" s="14">
        <f t="shared" si="65"/>
        <v>7.9921330234221344</v>
      </c>
      <c r="P192" s="13">
        <v>6.01</v>
      </c>
      <c r="Q192" s="15">
        <f t="shared" si="66"/>
        <v>3.1767337807606264</v>
      </c>
      <c r="R192" s="13" t="s">
        <v>110</v>
      </c>
      <c r="S192" s="12">
        <f t="shared" si="55"/>
        <v>826.95507487520797</v>
      </c>
      <c r="T192" s="28">
        <f t="shared" si="61"/>
        <v>2.3740000000000001</v>
      </c>
      <c r="U192" s="17">
        <v>2000</v>
      </c>
      <c r="V192" s="16">
        <v>2000</v>
      </c>
      <c r="W192" s="17">
        <v>2600</v>
      </c>
      <c r="X192" s="17">
        <v>2600</v>
      </c>
      <c r="Y192" s="17">
        <v>6800</v>
      </c>
      <c r="Z192" s="16">
        <f t="shared" si="63"/>
        <v>16000</v>
      </c>
      <c r="AA192" s="17">
        <v>3800</v>
      </c>
      <c r="AB192" s="17">
        <v>18000</v>
      </c>
      <c r="AC192" s="17">
        <v>4570</v>
      </c>
      <c r="AD192" s="17">
        <v>1150</v>
      </c>
      <c r="AE192" s="17">
        <f t="shared" si="67"/>
        <v>6398</v>
      </c>
      <c r="AF192" s="17">
        <v>12500</v>
      </c>
      <c r="AG192" s="18">
        <f t="shared" si="58"/>
        <v>8.1709279456463442</v>
      </c>
      <c r="AH192" s="19">
        <f t="shared" si="64"/>
        <v>3.9729844730123998</v>
      </c>
      <c r="AI192" s="19">
        <f t="shared" si="68"/>
        <v>3.5010940919037199</v>
      </c>
      <c r="AJ192" s="17" t="s">
        <v>110</v>
      </c>
      <c r="AK192" s="16">
        <f t="shared" si="60"/>
        <v>4404.7491549170682</v>
      </c>
      <c r="AL192" s="29">
        <f t="shared" si="62"/>
        <v>1.5591937892049599</v>
      </c>
    </row>
    <row r="193" spans="1:38">
      <c r="A193" s="75"/>
      <c r="B193" s="11" t="s">
        <v>174</v>
      </c>
      <c r="C193" s="13">
        <v>1800</v>
      </c>
      <c r="D193" s="13">
        <v>1800</v>
      </c>
      <c r="E193" s="13">
        <v>2000</v>
      </c>
      <c r="F193" s="13">
        <v>2000</v>
      </c>
      <c r="G193" s="13">
        <v>6600</v>
      </c>
      <c r="H193" s="12">
        <f t="shared" si="50"/>
        <v>14200</v>
      </c>
      <c r="I193" s="13">
        <v>4800</v>
      </c>
      <c r="J193" s="12">
        <v>17000</v>
      </c>
      <c r="K193" s="13">
        <v>4600</v>
      </c>
      <c r="L193" s="13">
        <v>1200</v>
      </c>
      <c r="M193" s="13">
        <v>6500</v>
      </c>
      <c r="N193" s="12">
        <f t="shared" si="52"/>
        <v>14200</v>
      </c>
      <c r="O193" s="14">
        <f t="shared" si="65"/>
        <v>8.2245664223136057</v>
      </c>
      <c r="P193" s="13">
        <v>6.01</v>
      </c>
      <c r="Q193" s="15">
        <f t="shared" si="66"/>
        <v>3.0869565217391304</v>
      </c>
      <c r="R193" s="13" t="s">
        <v>110</v>
      </c>
      <c r="S193" s="12">
        <f t="shared" si="55"/>
        <v>826.95507487520797</v>
      </c>
      <c r="T193" s="28">
        <f t="shared" si="61"/>
        <v>2.3740000000000001</v>
      </c>
      <c r="U193" s="17">
        <v>2000</v>
      </c>
      <c r="V193" s="16">
        <v>2000</v>
      </c>
      <c r="W193" s="17">
        <v>2400</v>
      </c>
      <c r="X193" s="17">
        <v>2400</v>
      </c>
      <c r="Y193" s="17">
        <v>7000</v>
      </c>
      <c r="Z193" s="16">
        <f t="shared" si="63"/>
        <v>15800</v>
      </c>
      <c r="AA193" s="17">
        <v>3800</v>
      </c>
      <c r="AB193" s="17">
        <v>18000</v>
      </c>
      <c r="AC193" s="17">
        <v>4800</v>
      </c>
      <c r="AD193" s="17">
        <v>1150</v>
      </c>
      <c r="AE193" s="17">
        <f t="shared" si="67"/>
        <v>6720</v>
      </c>
      <c r="AF193" s="17">
        <v>12500</v>
      </c>
      <c r="AG193" s="18">
        <f t="shared" si="58"/>
        <v>8.5821562667620235</v>
      </c>
      <c r="AH193" s="19">
        <f t="shared" si="64"/>
        <v>3.9247526388888887</v>
      </c>
      <c r="AI193" s="19">
        <f t="shared" si="68"/>
        <v>3.2916666666666665</v>
      </c>
      <c r="AJ193" s="17" t="s">
        <v>110</v>
      </c>
      <c r="AK193" s="16">
        <f t="shared" si="60"/>
        <v>4458.8797333618231</v>
      </c>
      <c r="AL193" s="29">
        <f t="shared" si="62"/>
        <v>1.5399010555555555</v>
      </c>
    </row>
    <row r="194" spans="1:38">
      <c r="A194" s="75"/>
      <c r="B194" s="11" t="s">
        <v>98</v>
      </c>
      <c r="C194" s="13">
        <v>2000</v>
      </c>
      <c r="D194" s="13">
        <v>2000</v>
      </c>
      <c r="E194" s="13">
        <v>2400</v>
      </c>
      <c r="F194" s="13">
        <v>3000</v>
      </c>
      <c r="G194" s="13">
        <v>4800</v>
      </c>
      <c r="H194" s="12">
        <f t="shared" si="50"/>
        <v>14200</v>
      </c>
      <c r="I194" s="13">
        <v>4800</v>
      </c>
      <c r="J194" s="12">
        <v>17000</v>
      </c>
      <c r="K194" s="13">
        <v>4480</v>
      </c>
      <c r="L194" s="13">
        <v>1200</v>
      </c>
      <c r="M194" s="13">
        <v>6500</v>
      </c>
      <c r="N194" s="12">
        <f t="shared" si="52"/>
        <v>14200</v>
      </c>
      <c r="O194" s="14">
        <f t="shared" si="65"/>
        <v>8.0100125156445561</v>
      </c>
      <c r="P194" s="13">
        <v>6.01</v>
      </c>
      <c r="Q194" s="15">
        <f t="shared" si="66"/>
        <v>3.1696428571428572</v>
      </c>
      <c r="R194" s="13" t="s">
        <v>110</v>
      </c>
      <c r="S194" s="12">
        <f t="shared" si="55"/>
        <v>826.95507487520797</v>
      </c>
      <c r="T194" s="28">
        <f t="shared" si="61"/>
        <v>2.3740000000000001</v>
      </c>
      <c r="U194" s="17">
        <v>2200</v>
      </c>
      <c r="V194" s="16">
        <v>2200</v>
      </c>
      <c r="W194" s="17">
        <v>2600</v>
      </c>
      <c r="X194" s="17">
        <v>3200</v>
      </c>
      <c r="Y194" s="17">
        <v>5200</v>
      </c>
      <c r="Z194" s="16">
        <f t="shared" si="63"/>
        <v>15400</v>
      </c>
      <c r="AA194" s="17">
        <v>3800</v>
      </c>
      <c r="AB194" s="17">
        <v>18000</v>
      </c>
      <c r="AC194" s="17">
        <v>4580</v>
      </c>
      <c r="AD194" s="17">
        <v>1150</v>
      </c>
      <c r="AE194" s="17">
        <f t="shared" si="67"/>
        <v>6412</v>
      </c>
      <c r="AF194" s="17">
        <v>12500</v>
      </c>
      <c r="AG194" s="18">
        <f t="shared" si="58"/>
        <v>8.1888074378687641</v>
      </c>
      <c r="AH194" s="19">
        <f t="shared" si="64"/>
        <v>3.9410532205240179</v>
      </c>
      <c r="AI194" s="19">
        <f t="shared" si="68"/>
        <v>3.3624454148471616</v>
      </c>
      <c r="AJ194" s="17" t="s">
        <v>110</v>
      </c>
      <c r="AK194" s="16">
        <f t="shared" si="60"/>
        <v>4440.4373706156484</v>
      </c>
      <c r="AL194" s="29">
        <f t="shared" si="62"/>
        <v>1.5464212882096071</v>
      </c>
    </row>
    <row r="195" spans="1:38">
      <c r="A195" s="75"/>
      <c r="B195" s="11" t="s">
        <v>175</v>
      </c>
      <c r="C195" s="13">
        <v>1800</v>
      </c>
      <c r="D195" s="13">
        <v>1800</v>
      </c>
      <c r="E195" s="13">
        <v>2200</v>
      </c>
      <c r="F195" s="13">
        <v>2600</v>
      </c>
      <c r="G195" s="13">
        <v>5800</v>
      </c>
      <c r="H195" s="12">
        <f t="shared" si="50"/>
        <v>14200</v>
      </c>
      <c r="I195" s="13">
        <v>4800</v>
      </c>
      <c r="J195" s="12">
        <v>17000</v>
      </c>
      <c r="K195" s="13">
        <v>5000</v>
      </c>
      <c r="L195" s="13">
        <v>1200</v>
      </c>
      <c r="M195" s="13">
        <v>6500</v>
      </c>
      <c r="N195" s="12">
        <f t="shared" si="52"/>
        <v>14200</v>
      </c>
      <c r="O195" s="14">
        <f t="shared" si="65"/>
        <v>8.9397461112104413</v>
      </c>
      <c r="P195" s="13">
        <v>6.01</v>
      </c>
      <c r="Q195" s="15">
        <f t="shared" si="66"/>
        <v>2.84</v>
      </c>
      <c r="R195" s="13" t="s">
        <v>110</v>
      </c>
      <c r="S195" s="12">
        <f t="shared" si="55"/>
        <v>826.95507487520797</v>
      </c>
      <c r="T195" s="28">
        <f t="shared" si="61"/>
        <v>2.3740000000000001</v>
      </c>
      <c r="U195" s="17">
        <v>1900</v>
      </c>
      <c r="V195" s="16">
        <v>1900</v>
      </c>
      <c r="W195" s="17">
        <v>2300</v>
      </c>
      <c r="X195" s="17">
        <v>2900</v>
      </c>
      <c r="Y195" s="17">
        <v>7000</v>
      </c>
      <c r="Z195" s="16">
        <f t="shared" si="63"/>
        <v>16000</v>
      </c>
      <c r="AA195" s="17">
        <v>3800</v>
      </c>
      <c r="AB195" s="17">
        <v>18000</v>
      </c>
      <c r="AC195" s="17">
        <v>5200</v>
      </c>
      <c r="AD195" s="17">
        <v>1150</v>
      </c>
      <c r="AE195" s="17">
        <f t="shared" si="67"/>
        <v>7279.9999999999991</v>
      </c>
      <c r="AF195" s="17">
        <v>12500</v>
      </c>
      <c r="AG195" s="18">
        <f t="shared" si="58"/>
        <v>9.2973359556588591</v>
      </c>
      <c r="AH195" s="19">
        <f t="shared" si="64"/>
        <v>3.8752964743589744</v>
      </c>
      <c r="AI195" s="19">
        <f t="shared" si="68"/>
        <v>3.0769230769230771</v>
      </c>
      <c r="AJ195" s="17" t="s">
        <v>110</v>
      </c>
      <c r="AK195" s="16">
        <f t="shared" si="60"/>
        <v>4515.7835318637744</v>
      </c>
      <c r="AL195" s="29">
        <f t="shared" si="62"/>
        <v>1.5201185897435898</v>
      </c>
    </row>
    <row r="196" spans="1:38">
      <c r="A196" s="75"/>
      <c r="B196" s="11" t="s">
        <v>148</v>
      </c>
      <c r="C196" s="13">
        <v>1800</v>
      </c>
      <c r="D196" s="13">
        <v>1800</v>
      </c>
      <c r="E196" s="13">
        <v>2200</v>
      </c>
      <c r="F196" s="13">
        <v>4200</v>
      </c>
      <c r="G196" s="13">
        <v>4200</v>
      </c>
      <c r="H196" s="12">
        <f t="shared" si="50"/>
        <v>14200</v>
      </c>
      <c r="I196" s="13">
        <v>4800</v>
      </c>
      <c r="J196" s="12">
        <v>17000</v>
      </c>
      <c r="K196" s="13">
        <v>4490</v>
      </c>
      <c r="L196" s="13">
        <v>1200</v>
      </c>
      <c r="M196" s="13">
        <v>6500</v>
      </c>
      <c r="N196" s="12">
        <f t="shared" si="52"/>
        <v>14200</v>
      </c>
      <c r="O196" s="14">
        <f t="shared" si="65"/>
        <v>8.027892007866976</v>
      </c>
      <c r="P196" s="13">
        <v>6.01</v>
      </c>
      <c r="Q196" s="15">
        <f t="shared" si="66"/>
        <v>3.1625835189309579</v>
      </c>
      <c r="R196" s="13" t="s">
        <v>110</v>
      </c>
      <c r="S196" s="12">
        <f t="shared" si="55"/>
        <v>826.95507487520797</v>
      </c>
      <c r="T196" s="28">
        <f t="shared" si="61"/>
        <v>2.3740000000000001</v>
      </c>
      <c r="U196" s="17">
        <v>2200</v>
      </c>
      <c r="V196" s="16">
        <v>2200</v>
      </c>
      <c r="W196" s="17">
        <v>2600</v>
      </c>
      <c r="X196" s="17">
        <v>4400</v>
      </c>
      <c r="Y196" s="17">
        <v>4400</v>
      </c>
      <c r="Z196" s="16">
        <f t="shared" si="63"/>
        <v>15800</v>
      </c>
      <c r="AA196" s="17">
        <v>3800</v>
      </c>
      <c r="AB196" s="17">
        <v>18000</v>
      </c>
      <c r="AC196" s="17">
        <v>4590</v>
      </c>
      <c r="AD196" s="17">
        <v>1150</v>
      </c>
      <c r="AE196" s="17">
        <f t="shared" si="67"/>
        <v>6426</v>
      </c>
      <c r="AF196" s="17">
        <v>12500</v>
      </c>
      <c r="AG196" s="18">
        <f t="shared" si="58"/>
        <v>8.2066869300911858</v>
      </c>
      <c r="AH196" s="19">
        <f t="shared" si="64"/>
        <v>3.959436120188816</v>
      </c>
      <c r="AI196" s="19">
        <f t="shared" si="68"/>
        <v>3.4422657952069717</v>
      </c>
      <c r="AJ196" s="17" t="s">
        <v>110</v>
      </c>
      <c r="AK196" s="16">
        <f t="shared" si="60"/>
        <v>4419.8212747439065</v>
      </c>
      <c r="AL196" s="29">
        <f t="shared" si="62"/>
        <v>1.5537744480755264</v>
      </c>
    </row>
    <row r="197" spans="1:38">
      <c r="A197" s="75"/>
      <c r="B197" s="11" t="s">
        <v>149</v>
      </c>
      <c r="C197" s="13">
        <v>2000</v>
      </c>
      <c r="D197" s="13">
        <v>2000</v>
      </c>
      <c r="E197" s="13">
        <v>2800</v>
      </c>
      <c r="F197" s="13">
        <v>2800</v>
      </c>
      <c r="G197" s="13">
        <v>4600</v>
      </c>
      <c r="H197" s="12">
        <f t="shared" si="50"/>
        <v>14200</v>
      </c>
      <c r="I197" s="13">
        <v>4800</v>
      </c>
      <c r="J197" s="12">
        <v>17000</v>
      </c>
      <c r="K197" s="13">
        <v>4500</v>
      </c>
      <c r="L197" s="13">
        <v>1200</v>
      </c>
      <c r="M197" s="13">
        <v>6500</v>
      </c>
      <c r="N197" s="12">
        <f t="shared" si="52"/>
        <v>14200</v>
      </c>
      <c r="O197" s="14">
        <f t="shared" si="65"/>
        <v>8.0457715000893977</v>
      </c>
      <c r="P197" s="13">
        <v>6.01</v>
      </c>
      <c r="Q197" s="15">
        <f t="shared" si="66"/>
        <v>3.1555555555555554</v>
      </c>
      <c r="R197" s="13" t="s">
        <v>110</v>
      </c>
      <c r="S197" s="12">
        <f t="shared" si="55"/>
        <v>826.95507487520797</v>
      </c>
      <c r="T197" s="28">
        <f t="shared" si="61"/>
        <v>2.3740000000000001</v>
      </c>
      <c r="U197" s="17">
        <v>2000</v>
      </c>
      <c r="V197" s="16">
        <v>2000</v>
      </c>
      <c r="W197" s="17">
        <v>3200</v>
      </c>
      <c r="X197" s="17">
        <v>3200</v>
      </c>
      <c r="Y197" s="17">
        <v>5200</v>
      </c>
      <c r="Z197" s="16">
        <f t="shared" si="63"/>
        <v>15600</v>
      </c>
      <c r="AA197" s="17">
        <v>3800</v>
      </c>
      <c r="AB197" s="17">
        <v>18000</v>
      </c>
      <c r="AC197" s="17">
        <v>4600</v>
      </c>
      <c r="AD197" s="17">
        <v>1150</v>
      </c>
      <c r="AE197" s="17">
        <f t="shared" si="67"/>
        <v>6440</v>
      </c>
      <c r="AF197" s="17">
        <v>12500</v>
      </c>
      <c r="AG197" s="18">
        <f t="shared" si="58"/>
        <v>8.2245664223136057</v>
      </c>
      <c r="AH197" s="19">
        <f t="shared" si="64"/>
        <v>3.9476995289855075</v>
      </c>
      <c r="AI197" s="19">
        <f t="shared" si="68"/>
        <v>3.3913043478260869</v>
      </c>
      <c r="AJ197" s="17" t="s">
        <v>110</v>
      </c>
      <c r="AK197" s="16">
        <f t="shared" si="60"/>
        <v>4432.9614935251175</v>
      </c>
      <c r="AL197" s="29">
        <f t="shared" si="62"/>
        <v>1.549079811594203</v>
      </c>
    </row>
    <row r="198" spans="1:38">
      <c r="A198" s="75"/>
      <c r="B198" s="11" t="s">
        <v>176</v>
      </c>
      <c r="C198" s="13">
        <v>1600</v>
      </c>
      <c r="D198" s="13">
        <v>1600</v>
      </c>
      <c r="E198" s="13">
        <v>2600</v>
      </c>
      <c r="F198" s="13">
        <v>2600</v>
      </c>
      <c r="G198" s="13">
        <v>5800</v>
      </c>
      <c r="H198" s="12">
        <f t="shared" si="50"/>
        <v>14200</v>
      </c>
      <c r="I198" s="13">
        <v>4800</v>
      </c>
      <c r="J198" s="12">
        <v>17000</v>
      </c>
      <c r="K198" s="13">
        <v>5050</v>
      </c>
      <c r="L198" s="13">
        <v>1200</v>
      </c>
      <c r="M198" s="13">
        <v>6500</v>
      </c>
      <c r="N198" s="12">
        <f t="shared" si="52"/>
        <v>14200</v>
      </c>
      <c r="O198" s="14">
        <f t="shared" si="65"/>
        <v>9.0291435723225462</v>
      </c>
      <c r="P198" s="13">
        <v>6.01</v>
      </c>
      <c r="Q198" s="15">
        <f t="shared" si="66"/>
        <v>2.8118811881188117</v>
      </c>
      <c r="R198" s="13" t="s">
        <v>110</v>
      </c>
      <c r="S198" s="12">
        <f t="shared" si="55"/>
        <v>826.95507487520797</v>
      </c>
      <c r="T198" s="28">
        <f t="shared" si="61"/>
        <v>2.3740000000000001</v>
      </c>
      <c r="U198" s="17">
        <v>1700</v>
      </c>
      <c r="V198" s="16">
        <v>1700</v>
      </c>
      <c r="W198" s="17">
        <v>2900</v>
      </c>
      <c r="X198" s="17">
        <v>2900</v>
      </c>
      <c r="Y198" s="17">
        <v>7000</v>
      </c>
      <c r="Z198" s="16">
        <f t="shared" si="63"/>
        <v>16200</v>
      </c>
      <c r="AA198" s="17">
        <v>3800</v>
      </c>
      <c r="AB198" s="17">
        <v>18000</v>
      </c>
      <c r="AC198" s="17">
        <v>5000</v>
      </c>
      <c r="AD198" s="17">
        <v>1150</v>
      </c>
      <c r="AE198" s="17">
        <f t="shared" si="67"/>
        <v>7000</v>
      </c>
      <c r="AF198" s="17">
        <v>12500</v>
      </c>
      <c r="AG198" s="18">
        <f t="shared" si="58"/>
        <v>8.9397461112104413</v>
      </c>
      <c r="AH198" s="19">
        <f t="shared" si="64"/>
        <v>3.9128536333333339</v>
      </c>
      <c r="AI198" s="19">
        <f t="shared" si="68"/>
        <v>3.24</v>
      </c>
      <c r="AJ198" s="17" t="s">
        <v>110</v>
      </c>
      <c r="AK198" s="16">
        <f t="shared" si="60"/>
        <v>4472.4392067514846</v>
      </c>
      <c r="AL198" s="29">
        <f t="shared" si="62"/>
        <v>1.5351414533333336</v>
      </c>
    </row>
    <row r="199" spans="1:38">
      <c r="A199" s="75"/>
      <c r="B199" s="11" t="s">
        <v>150</v>
      </c>
      <c r="C199" s="13">
        <v>1800</v>
      </c>
      <c r="D199" s="13">
        <v>1800</v>
      </c>
      <c r="E199" s="13">
        <v>2200</v>
      </c>
      <c r="F199" s="13">
        <v>4200</v>
      </c>
      <c r="G199" s="13">
        <v>4200</v>
      </c>
      <c r="H199" s="12">
        <f t="shared" si="50"/>
        <v>14200</v>
      </c>
      <c r="I199" s="13">
        <v>4800</v>
      </c>
      <c r="J199" s="12">
        <v>17000</v>
      </c>
      <c r="K199" s="13">
        <v>4510</v>
      </c>
      <c r="L199" s="13">
        <v>1200</v>
      </c>
      <c r="M199" s="13">
        <v>6500</v>
      </c>
      <c r="N199" s="12">
        <f t="shared" si="52"/>
        <v>14200</v>
      </c>
      <c r="O199" s="14">
        <f t="shared" si="65"/>
        <v>8.0636509923118194</v>
      </c>
      <c r="P199" s="13">
        <v>6.01</v>
      </c>
      <c r="Q199" s="15">
        <f t="shared" si="66"/>
        <v>3.1485587583148558</v>
      </c>
      <c r="R199" s="13" t="s">
        <v>110</v>
      </c>
      <c r="S199" s="12">
        <f t="shared" si="55"/>
        <v>826.95507487520797</v>
      </c>
      <c r="T199" s="28">
        <f t="shared" si="61"/>
        <v>2.3740000000000001</v>
      </c>
      <c r="U199" s="17">
        <v>2000</v>
      </c>
      <c r="V199" s="16">
        <v>2000</v>
      </c>
      <c r="W199" s="17">
        <v>3000</v>
      </c>
      <c r="X199" s="17">
        <v>4500</v>
      </c>
      <c r="Y199" s="17">
        <v>4500</v>
      </c>
      <c r="Z199" s="16">
        <f t="shared" si="63"/>
        <v>16000</v>
      </c>
      <c r="AA199" s="17">
        <v>3800</v>
      </c>
      <c r="AB199" s="17">
        <v>18000</v>
      </c>
      <c r="AC199" s="17">
        <v>4610</v>
      </c>
      <c r="AD199" s="17">
        <v>1150</v>
      </c>
      <c r="AE199" s="17">
        <f t="shared" si="67"/>
        <v>6454</v>
      </c>
      <c r="AF199" s="17">
        <v>12500</v>
      </c>
      <c r="AG199" s="18">
        <f t="shared" si="58"/>
        <v>8.2424459145360274</v>
      </c>
      <c r="AH199" s="19">
        <f t="shared" si="64"/>
        <v>3.9659882592190892</v>
      </c>
      <c r="AI199" s="19">
        <f t="shared" si="68"/>
        <v>3.4707158351409979</v>
      </c>
      <c r="AJ199" s="17" t="s">
        <v>110</v>
      </c>
      <c r="AK199" s="16">
        <f t="shared" si="60"/>
        <v>4412.5193662186439</v>
      </c>
      <c r="AL199" s="29">
        <f t="shared" si="62"/>
        <v>1.5563953036876357</v>
      </c>
    </row>
    <row r="200" spans="1:38">
      <c r="A200" s="75"/>
      <c r="B200" s="11" t="s">
        <v>99</v>
      </c>
      <c r="C200" s="13">
        <v>1800</v>
      </c>
      <c r="D200" s="13">
        <v>2600</v>
      </c>
      <c r="E200" s="13">
        <v>2600</v>
      </c>
      <c r="F200" s="13">
        <v>2600</v>
      </c>
      <c r="G200" s="13">
        <v>4600</v>
      </c>
      <c r="H200" s="12">
        <f t="shared" si="50"/>
        <v>14200</v>
      </c>
      <c r="I200" s="13">
        <v>4800</v>
      </c>
      <c r="J200" s="12">
        <v>17000</v>
      </c>
      <c r="K200" s="13">
        <v>4520</v>
      </c>
      <c r="L200" s="13">
        <v>1200</v>
      </c>
      <c r="M200" s="13">
        <v>6500</v>
      </c>
      <c r="N200" s="12">
        <f t="shared" si="52"/>
        <v>14200</v>
      </c>
      <c r="O200" s="14">
        <f t="shared" si="65"/>
        <v>8.0815304845342393</v>
      </c>
      <c r="P200" s="13">
        <v>6.01</v>
      </c>
      <c r="Q200" s="15">
        <f t="shared" si="66"/>
        <v>3.1415929203539825</v>
      </c>
      <c r="R200" s="13" t="s">
        <v>110</v>
      </c>
      <c r="S200" s="12">
        <f t="shared" si="55"/>
        <v>826.95507487520797</v>
      </c>
      <c r="T200" s="28">
        <f t="shared" si="61"/>
        <v>2.3740000000000001</v>
      </c>
      <c r="U200" s="17">
        <v>2000</v>
      </c>
      <c r="V200" s="16">
        <v>3000</v>
      </c>
      <c r="W200" s="17">
        <v>3000</v>
      </c>
      <c r="X200" s="17">
        <v>3000</v>
      </c>
      <c r="Y200" s="17">
        <v>5000</v>
      </c>
      <c r="Z200" s="16">
        <f t="shared" si="63"/>
        <v>16000</v>
      </c>
      <c r="AA200" s="17">
        <v>3800</v>
      </c>
      <c r="AB200" s="17">
        <v>18000</v>
      </c>
      <c r="AC200" s="17">
        <v>4620</v>
      </c>
      <c r="AD200" s="17">
        <v>1150</v>
      </c>
      <c r="AE200" s="17">
        <f t="shared" si="67"/>
        <v>6468</v>
      </c>
      <c r="AF200" s="17">
        <v>12500</v>
      </c>
      <c r="AG200" s="18">
        <f t="shared" si="58"/>
        <v>8.2603254067584473</v>
      </c>
      <c r="AH200" s="19">
        <f t="shared" si="64"/>
        <v>3.9642581349206347</v>
      </c>
      <c r="AI200" s="19">
        <f t="shared" si="68"/>
        <v>3.4632034632034632</v>
      </c>
      <c r="AJ200" s="17" t="s">
        <v>110</v>
      </c>
      <c r="AK200" s="16">
        <f t="shared" si="60"/>
        <v>4414.4451255191416</v>
      </c>
      <c r="AL200" s="29">
        <f t="shared" si="62"/>
        <v>1.5557032539682538</v>
      </c>
    </row>
    <row r="201" spans="1:38">
      <c r="A201" s="75"/>
      <c r="B201" s="11" t="s">
        <v>151</v>
      </c>
      <c r="C201" s="13">
        <v>1800</v>
      </c>
      <c r="D201" s="13">
        <v>2200</v>
      </c>
      <c r="E201" s="13">
        <v>2200</v>
      </c>
      <c r="F201" s="13">
        <v>2200</v>
      </c>
      <c r="G201" s="13">
        <v>5800</v>
      </c>
      <c r="H201" s="12">
        <f t="shared" si="50"/>
        <v>14200</v>
      </c>
      <c r="I201" s="13">
        <v>4800</v>
      </c>
      <c r="J201" s="12">
        <v>17000</v>
      </c>
      <c r="K201" s="13">
        <v>4530</v>
      </c>
      <c r="L201" s="13">
        <v>1200</v>
      </c>
      <c r="M201" s="13">
        <v>6500</v>
      </c>
      <c r="N201" s="12">
        <f t="shared" si="52"/>
        <v>14200</v>
      </c>
      <c r="O201" s="14">
        <f t="shared" si="65"/>
        <v>8.099409976756661</v>
      </c>
      <c r="P201" s="13">
        <v>6.01</v>
      </c>
      <c r="Q201" s="15">
        <f t="shared" si="66"/>
        <v>3.1346578366445916</v>
      </c>
      <c r="R201" s="13" t="s">
        <v>110</v>
      </c>
      <c r="S201" s="12">
        <f t="shared" si="55"/>
        <v>826.95507487520797</v>
      </c>
      <c r="T201" s="28">
        <f t="shared" si="61"/>
        <v>2.3740000000000001</v>
      </c>
      <c r="U201" s="17">
        <v>2000</v>
      </c>
      <c r="V201" s="16">
        <v>2600</v>
      </c>
      <c r="W201" s="17">
        <v>2600</v>
      </c>
      <c r="X201" s="17">
        <v>2600</v>
      </c>
      <c r="Y201" s="17">
        <v>6200</v>
      </c>
      <c r="Z201" s="16">
        <f t="shared" si="63"/>
        <v>16000</v>
      </c>
      <c r="AA201" s="17">
        <v>3800</v>
      </c>
      <c r="AB201" s="17">
        <v>18000</v>
      </c>
      <c r="AC201" s="17">
        <v>4630</v>
      </c>
      <c r="AD201" s="17">
        <v>1150</v>
      </c>
      <c r="AE201" s="17">
        <f t="shared" si="67"/>
        <v>6482</v>
      </c>
      <c r="AF201" s="17">
        <v>12500</v>
      </c>
      <c r="AG201" s="18">
        <f t="shared" si="58"/>
        <v>8.278204898980869</v>
      </c>
      <c r="AH201" s="19">
        <f t="shared" si="64"/>
        <v>3.9625354841612674</v>
      </c>
      <c r="AI201" s="19">
        <f t="shared" si="68"/>
        <v>3.4557235421166306</v>
      </c>
      <c r="AJ201" s="17" t="s">
        <v>110</v>
      </c>
      <c r="AK201" s="16">
        <f t="shared" si="60"/>
        <v>4416.3642369764539</v>
      </c>
      <c r="AL201" s="29">
        <f t="shared" si="62"/>
        <v>1.555014193664507</v>
      </c>
    </row>
    <row r="202" spans="1:38">
      <c r="A202" s="75"/>
      <c r="B202" s="11" t="s">
        <v>177</v>
      </c>
      <c r="C202" s="13">
        <v>1600</v>
      </c>
      <c r="D202" s="13">
        <v>1800</v>
      </c>
      <c r="E202" s="13">
        <v>1800</v>
      </c>
      <c r="F202" s="13">
        <v>2000</v>
      </c>
      <c r="G202" s="13">
        <v>7000</v>
      </c>
      <c r="H202" s="12">
        <f t="shared" si="50"/>
        <v>14200</v>
      </c>
      <c r="I202" s="13">
        <v>4800</v>
      </c>
      <c r="J202" s="12">
        <v>17000</v>
      </c>
      <c r="K202" s="13">
        <v>4850</v>
      </c>
      <c r="L202" s="13">
        <v>1200</v>
      </c>
      <c r="M202" s="13">
        <v>6500</v>
      </c>
      <c r="N202" s="12">
        <f t="shared" si="52"/>
        <v>14200</v>
      </c>
      <c r="O202" s="14">
        <f t="shared" si="65"/>
        <v>8.6715537278741284</v>
      </c>
      <c r="P202" s="13">
        <v>6.01</v>
      </c>
      <c r="Q202" s="15">
        <f t="shared" si="66"/>
        <v>2.9278350515463916</v>
      </c>
      <c r="R202" s="13" t="s">
        <v>110</v>
      </c>
      <c r="S202" s="12">
        <f t="shared" si="55"/>
        <v>826.95507487520797</v>
      </c>
      <c r="T202" s="28">
        <f t="shared" si="61"/>
        <v>2.3740000000000001</v>
      </c>
      <c r="U202" s="17">
        <v>1800</v>
      </c>
      <c r="V202" s="16">
        <v>2300</v>
      </c>
      <c r="W202" s="17">
        <v>2300</v>
      </c>
      <c r="X202" s="17">
        <v>2300</v>
      </c>
      <c r="Y202" s="17">
        <v>7200</v>
      </c>
      <c r="Z202" s="16">
        <f t="shared" si="63"/>
        <v>15900</v>
      </c>
      <c r="AA202" s="17">
        <v>3800</v>
      </c>
      <c r="AB202" s="17">
        <v>18000</v>
      </c>
      <c r="AC202" s="17">
        <v>5200</v>
      </c>
      <c r="AD202" s="17">
        <v>1150</v>
      </c>
      <c r="AE202" s="17">
        <f t="shared" si="67"/>
        <v>7279.9999999999991</v>
      </c>
      <c r="AF202" s="17">
        <v>12500</v>
      </c>
      <c r="AG202" s="18">
        <f t="shared" si="58"/>
        <v>9.2973359556588591</v>
      </c>
      <c r="AH202" s="19">
        <f t="shared" si="64"/>
        <v>3.8708675641025647</v>
      </c>
      <c r="AI202" s="19">
        <f t="shared" si="68"/>
        <v>3.0576923076923075</v>
      </c>
      <c r="AJ202" s="17" t="s">
        <v>110</v>
      </c>
      <c r="AK202" s="16">
        <f t="shared" si="60"/>
        <v>4520.9503322434794</v>
      </c>
      <c r="AL202" s="29">
        <f t="shared" si="62"/>
        <v>1.5183470256410259</v>
      </c>
    </row>
    <row r="203" spans="1:38">
      <c r="A203" s="75"/>
      <c r="B203" s="11" t="s">
        <v>152</v>
      </c>
      <c r="C203" s="13">
        <v>1800</v>
      </c>
      <c r="D203" s="13">
        <v>2400</v>
      </c>
      <c r="E203" s="13">
        <v>2400</v>
      </c>
      <c r="F203" s="13">
        <v>3000</v>
      </c>
      <c r="G203" s="13">
        <v>4600</v>
      </c>
      <c r="H203" s="12">
        <f t="shared" si="50"/>
        <v>14200</v>
      </c>
      <c r="I203" s="13">
        <v>4800</v>
      </c>
      <c r="J203" s="12">
        <v>17000</v>
      </c>
      <c r="K203" s="13">
        <v>4540</v>
      </c>
      <c r="L203" s="13">
        <v>1200</v>
      </c>
      <c r="M203" s="13">
        <v>6500</v>
      </c>
      <c r="N203" s="12">
        <f t="shared" si="52"/>
        <v>14200</v>
      </c>
      <c r="O203" s="14">
        <f t="shared" si="65"/>
        <v>8.1172894689790809</v>
      </c>
      <c r="P203" s="13">
        <v>6.01</v>
      </c>
      <c r="Q203" s="15">
        <f t="shared" si="66"/>
        <v>3.1277533039647576</v>
      </c>
      <c r="R203" s="13" t="s">
        <v>110</v>
      </c>
      <c r="S203" s="12">
        <f t="shared" si="55"/>
        <v>826.95507487520797</v>
      </c>
      <c r="T203" s="28">
        <f t="shared" si="61"/>
        <v>2.3740000000000001</v>
      </c>
      <c r="U203" s="17">
        <v>2000</v>
      </c>
      <c r="V203" s="16">
        <v>2600</v>
      </c>
      <c r="W203" s="17">
        <v>2600</v>
      </c>
      <c r="X203" s="17">
        <v>3600</v>
      </c>
      <c r="Y203" s="17">
        <v>5200</v>
      </c>
      <c r="Z203" s="16">
        <f t="shared" si="63"/>
        <v>16000</v>
      </c>
      <c r="AA203" s="17">
        <v>3800</v>
      </c>
      <c r="AB203" s="17">
        <v>18000</v>
      </c>
      <c r="AC203" s="17">
        <v>4640</v>
      </c>
      <c r="AD203" s="17">
        <v>1150</v>
      </c>
      <c r="AE203" s="17">
        <f t="shared" si="67"/>
        <v>6496</v>
      </c>
      <c r="AF203" s="17">
        <v>12500</v>
      </c>
      <c r="AG203" s="18">
        <f t="shared" si="58"/>
        <v>8.2960843912032889</v>
      </c>
      <c r="AH203" s="19">
        <f t="shared" si="64"/>
        <v>3.9608202586206898</v>
      </c>
      <c r="AI203" s="19">
        <f t="shared" si="68"/>
        <v>3.4482758620689653</v>
      </c>
      <c r="AJ203" s="17" t="s">
        <v>110</v>
      </c>
      <c r="AK203" s="16">
        <f t="shared" si="60"/>
        <v>4418.2767349544347</v>
      </c>
      <c r="AL203" s="29">
        <f t="shared" si="62"/>
        <v>1.5543281034482759</v>
      </c>
    </row>
    <row r="204" spans="1:38">
      <c r="A204" s="75"/>
      <c r="B204" s="11" t="s">
        <v>178</v>
      </c>
      <c r="C204" s="13">
        <v>1800</v>
      </c>
      <c r="D204" s="13">
        <v>2100</v>
      </c>
      <c r="E204" s="13">
        <v>2100</v>
      </c>
      <c r="F204" s="13">
        <v>2600</v>
      </c>
      <c r="G204" s="13">
        <v>5600</v>
      </c>
      <c r="H204" s="12">
        <f t="shared" si="50"/>
        <v>14200</v>
      </c>
      <c r="I204" s="13">
        <v>4800</v>
      </c>
      <c r="J204" s="12">
        <v>17000</v>
      </c>
      <c r="K204" s="13">
        <v>4950</v>
      </c>
      <c r="L204" s="13">
        <v>1200</v>
      </c>
      <c r="M204" s="13">
        <v>6500</v>
      </c>
      <c r="N204" s="12">
        <f t="shared" si="52"/>
        <v>14200</v>
      </c>
      <c r="O204" s="14">
        <f t="shared" si="65"/>
        <v>8.8503486500983382</v>
      </c>
      <c r="P204" s="13">
        <v>6.01</v>
      </c>
      <c r="Q204" s="15">
        <f t="shared" si="66"/>
        <v>2.8686868686868685</v>
      </c>
      <c r="R204" s="13" t="s">
        <v>110</v>
      </c>
      <c r="S204" s="12">
        <f t="shared" si="55"/>
        <v>826.95507487520797</v>
      </c>
      <c r="T204" s="28">
        <f t="shared" si="61"/>
        <v>2.3740000000000001</v>
      </c>
      <c r="U204" s="17">
        <v>2000</v>
      </c>
      <c r="V204" s="16">
        <v>2400</v>
      </c>
      <c r="W204" s="17">
        <v>2400</v>
      </c>
      <c r="X204" s="17">
        <v>3200</v>
      </c>
      <c r="Y204" s="17">
        <v>6000</v>
      </c>
      <c r="Z204" s="16">
        <f t="shared" si="63"/>
        <v>16000</v>
      </c>
      <c r="AA204" s="17">
        <v>3800</v>
      </c>
      <c r="AB204" s="17">
        <v>18000</v>
      </c>
      <c r="AC204" s="17">
        <v>4900</v>
      </c>
      <c r="AD204" s="17">
        <v>1150</v>
      </c>
      <c r="AE204" s="17">
        <f t="shared" si="67"/>
        <v>6860</v>
      </c>
      <c r="AF204" s="17">
        <v>12500</v>
      </c>
      <c r="AG204" s="18">
        <f t="shared" si="58"/>
        <v>8.7609511889862333</v>
      </c>
      <c r="AH204" s="19">
        <f t="shared" si="64"/>
        <v>3.9186817176870745</v>
      </c>
      <c r="AI204" s="19">
        <f t="shared" si="68"/>
        <v>3.2653061224489797</v>
      </c>
      <c r="AJ204" s="17" t="s">
        <v>110</v>
      </c>
      <c r="AK204" s="16">
        <f t="shared" si="60"/>
        <v>4465.7875430436934</v>
      </c>
      <c r="AL204" s="29">
        <f t="shared" si="62"/>
        <v>1.5374726870748299</v>
      </c>
    </row>
    <row r="205" spans="1:38">
      <c r="A205" s="75"/>
      <c r="B205" s="11" t="s">
        <v>153</v>
      </c>
      <c r="C205" s="13">
        <v>1800</v>
      </c>
      <c r="D205" s="13">
        <v>2200</v>
      </c>
      <c r="E205" s="13">
        <v>2200</v>
      </c>
      <c r="F205" s="13">
        <v>4000</v>
      </c>
      <c r="G205" s="13">
        <v>4000</v>
      </c>
      <c r="H205" s="12">
        <f t="shared" si="50"/>
        <v>14200</v>
      </c>
      <c r="I205" s="13">
        <v>4800</v>
      </c>
      <c r="J205" s="12">
        <v>17000</v>
      </c>
      <c r="K205" s="13">
        <v>4550</v>
      </c>
      <c r="L205" s="13">
        <v>1200</v>
      </c>
      <c r="M205" s="13">
        <v>6500</v>
      </c>
      <c r="N205" s="12">
        <f t="shared" si="52"/>
        <v>14200</v>
      </c>
      <c r="O205" s="14">
        <f t="shared" si="65"/>
        <v>8.1351689612015026</v>
      </c>
      <c r="P205" s="13">
        <v>6.01</v>
      </c>
      <c r="Q205" s="15">
        <f t="shared" si="66"/>
        <v>3.1208791208791209</v>
      </c>
      <c r="R205" s="13" t="s">
        <v>110</v>
      </c>
      <c r="S205" s="12">
        <f t="shared" si="55"/>
        <v>826.95507487520797</v>
      </c>
      <c r="T205" s="28">
        <f t="shared" si="61"/>
        <v>2.3740000000000001</v>
      </c>
      <c r="U205" s="17">
        <v>2000</v>
      </c>
      <c r="V205" s="16">
        <v>2600</v>
      </c>
      <c r="W205" s="17">
        <v>2600</v>
      </c>
      <c r="X205" s="17">
        <v>4400</v>
      </c>
      <c r="Y205" s="17">
        <v>4400</v>
      </c>
      <c r="Z205" s="16">
        <f t="shared" si="63"/>
        <v>16000</v>
      </c>
      <c r="AA205" s="17">
        <v>3800</v>
      </c>
      <c r="AB205" s="17">
        <v>18000</v>
      </c>
      <c r="AC205" s="17">
        <v>4650</v>
      </c>
      <c r="AD205" s="17">
        <v>1150</v>
      </c>
      <c r="AE205" s="17">
        <f t="shared" si="67"/>
        <v>6510</v>
      </c>
      <c r="AF205" s="17">
        <v>12500</v>
      </c>
      <c r="AG205" s="18">
        <f t="shared" si="58"/>
        <v>8.3139638834257106</v>
      </c>
      <c r="AH205" s="19">
        <f t="shared" si="64"/>
        <v>3.9591124103942654</v>
      </c>
      <c r="AI205" s="19">
        <f t="shared" si="68"/>
        <v>3.4408602150537635</v>
      </c>
      <c r="AJ205" s="17" t="s">
        <v>110</v>
      </c>
      <c r="AK205" s="16">
        <f t="shared" si="60"/>
        <v>4420.1826535804958</v>
      </c>
      <c r="AL205" s="29">
        <f t="shared" si="62"/>
        <v>1.5536449641577061</v>
      </c>
    </row>
    <row r="206" spans="1:38">
      <c r="A206" s="75"/>
      <c r="B206" s="11" t="s">
        <v>154</v>
      </c>
      <c r="C206" s="13">
        <v>1800</v>
      </c>
      <c r="D206" s="13">
        <v>2200</v>
      </c>
      <c r="E206" s="13">
        <v>3000</v>
      </c>
      <c r="F206" s="13">
        <v>3000</v>
      </c>
      <c r="G206" s="13">
        <v>4200</v>
      </c>
      <c r="H206" s="12">
        <f t="shared" si="50"/>
        <v>14200</v>
      </c>
      <c r="I206" s="13">
        <v>4800</v>
      </c>
      <c r="J206" s="12">
        <v>17000</v>
      </c>
      <c r="K206" s="13">
        <v>4560</v>
      </c>
      <c r="L206" s="13">
        <v>1200</v>
      </c>
      <c r="M206" s="13">
        <v>6500</v>
      </c>
      <c r="N206" s="12">
        <f t="shared" si="52"/>
        <v>14200</v>
      </c>
      <c r="O206" s="14">
        <f t="shared" si="65"/>
        <v>8.1530484534239225</v>
      </c>
      <c r="P206" s="13">
        <v>6.01</v>
      </c>
      <c r="Q206" s="15">
        <f t="shared" si="66"/>
        <v>3.1140350877192984</v>
      </c>
      <c r="R206" s="13" t="s">
        <v>110</v>
      </c>
      <c r="S206" s="12">
        <f t="shared" si="55"/>
        <v>826.95507487520797</v>
      </c>
      <c r="T206" s="28">
        <f t="shared" si="61"/>
        <v>2.3740000000000001</v>
      </c>
      <c r="U206" s="17">
        <v>2000</v>
      </c>
      <c r="V206" s="16">
        <v>2600</v>
      </c>
      <c r="W206" s="17">
        <v>3200</v>
      </c>
      <c r="X206" s="17">
        <v>3200</v>
      </c>
      <c r="Y206" s="17">
        <v>5000</v>
      </c>
      <c r="Z206" s="16">
        <f t="shared" si="63"/>
        <v>16000</v>
      </c>
      <c r="AA206" s="17">
        <v>3800</v>
      </c>
      <c r="AB206" s="17">
        <v>18000</v>
      </c>
      <c r="AC206" s="17">
        <v>4660</v>
      </c>
      <c r="AD206" s="17">
        <v>1150</v>
      </c>
      <c r="AE206" s="17">
        <f t="shared" si="67"/>
        <v>6524</v>
      </c>
      <c r="AF206" s="17">
        <v>12500</v>
      </c>
      <c r="AG206" s="18">
        <f t="shared" si="58"/>
        <v>8.3318433756481305</v>
      </c>
      <c r="AH206" s="19">
        <f t="shared" si="64"/>
        <v>3.9574118919885555</v>
      </c>
      <c r="AI206" s="19">
        <f t="shared" si="68"/>
        <v>3.4334763948497855</v>
      </c>
      <c r="AJ206" s="17" t="s">
        <v>110</v>
      </c>
      <c r="AK206" s="16">
        <f t="shared" si="60"/>
        <v>4422.0820267476493</v>
      </c>
      <c r="AL206" s="29">
        <f t="shared" si="62"/>
        <v>1.5529647567954221</v>
      </c>
    </row>
    <row r="207" spans="1:38">
      <c r="A207" s="75"/>
      <c r="B207" s="11" t="s">
        <v>155</v>
      </c>
      <c r="C207" s="13">
        <v>1800</v>
      </c>
      <c r="D207" s="13">
        <v>2800</v>
      </c>
      <c r="E207" s="13">
        <v>2800</v>
      </c>
      <c r="F207" s="13">
        <v>2800</v>
      </c>
      <c r="G207" s="13">
        <v>4000</v>
      </c>
      <c r="H207" s="12">
        <f t="shared" si="50"/>
        <v>14200</v>
      </c>
      <c r="I207" s="13">
        <v>4800</v>
      </c>
      <c r="J207" s="12">
        <v>17000</v>
      </c>
      <c r="K207" s="13">
        <v>4570</v>
      </c>
      <c r="L207" s="13">
        <v>1200</v>
      </c>
      <c r="M207" s="13">
        <v>6500</v>
      </c>
      <c r="N207" s="12">
        <f t="shared" si="52"/>
        <v>14200</v>
      </c>
      <c r="O207" s="14">
        <f t="shared" si="65"/>
        <v>8.1709279456463442</v>
      </c>
      <c r="P207" s="13">
        <v>6.01</v>
      </c>
      <c r="Q207" s="15">
        <f t="shared" si="66"/>
        <v>3.1072210065645516</v>
      </c>
      <c r="R207" s="13" t="s">
        <v>110</v>
      </c>
      <c r="S207" s="12">
        <f t="shared" si="55"/>
        <v>826.95507487520797</v>
      </c>
      <c r="T207" s="28">
        <f t="shared" si="61"/>
        <v>2.3740000000000001</v>
      </c>
      <c r="U207" s="17">
        <v>2000</v>
      </c>
      <c r="V207" s="17">
        <v>3000</v>
      </c>
      <c r="W207" s="17">
        <v>3000</v>
      </c>
      <c r="X207" s="17">
        <v>3000</v>
      </c>
      <c r="Y207" s="17">
        <v>5000</v>
      </c>
      <c r="Z207" s="16">
        <f t="shared" si="63"/>
        <v>16000</v>
      </c>
      <c r="AA207" s="17">
        <v>3800</v>
      </c>
      <c r="AB207" s="17">
        <v>18000</v>
      </c>
      <c r="AC207" s="17">
        <v>4670</v>
      </c>
      <c r="AD207" s="17">
        <v>1150</v>
      </c>
      <c r="AE207" s="17">
        <f t="shared" si="67"/>
        <v>6538</v>
      </c>
      <c r="AF207" s="17">
        <v>12500</v>
      </c>
      <c r="AG207" s="18">
        <f t="shared" si="58"/>
        <v>8.3497228678705522</v>
      </c>
      <c r="AH207" s="19">
        <f t="shared" si="64"/>
        <v>3.9557186563169164</v>
      </c>
      <c r="AI207" s="19">
        <f t="shared" si="68"/>
        <v>3.4261241970021414</v>
      </c>
      <c r="AJ207" s="17" t="s">
        <v>110</v>
      </c>
      <c r="AK207" s="16">
        <f t="shared" si="60"/>
        <v>4423.9748881165042</v>
      </c>
      <c r="AL207" s="29">
        <f t="shared" si="62"/>
        <v>1.5522874625267666</v>
      </c>
    </row>
    <row r="208" spans="1:38">
      <c r="A208" s="75"/>
      <c r="B208" s="11" t="s">
        <v>100</v>
      </c>
      <c r="C208" s="13">
        <v>2400</v>
      </c>
      <c r="D208" s="13">
        <v>2400</v>
      </c>
      <c r="E208" s="13">
        <v>2400</v>
      </c>
      <c r="F208" s="13">
        <v>2400</v>
      </c>
      <c r="G208" s="13">
        <v>4600</v>
      </c>
      <c r="H208" s="12">
        <f t="shared" si="50"/>
        <v>14200</v>
      </c>
      <c r="I208" s="13">
        <v>4800</v>
      </c>
      <c r="J208" s="12">
        <v>17000</v>
      </c>
      <c r="K208" s="13">
        <v>4580</v>
      </c>
      <c r="L208" s="13">
        <v>1200</v>
      </c>
      <c r="M208" s="13">
        <v>6500</v>
      </c>
      <c r="N208" s="12">
        <f t="shared" si="52"/>
        <v>14200</v>
      </c>
      <c r="O208" s="14">
        <f t="shared" si="65"/>
        <v>8.1888074378687641</v>
      </c>
      <c r="P208" s="13">
        <v>6.01</v>
      </c>
      <c r="Q208" s="15">
        <f t="shared" si="66"/>
        <v>3.1004366812227073</v>
      </c>
      <c r="R208" s="13" t="s">
        <v>110</v>
      </c>
      <c r="S208" s="12">
        <f t="shared" si="55"/>
        <v>826.95507487520797</v>
      </c>
      <c r="T208" s="28">
        <f t="shared" si="61"/>
        <v>2.3740000000000001</v>
      </c>
      <c r="U208" s="17">
        <v>2700</v>
      </c>
      <c r="V208" s="16">
        <v>2700</v>
      </c>
      <c r="W208" s="17">
        <v>2700</v>
      </c>
      <c r="X208" s="17">
        <v>2700</v>
      </c>
      <c r="Y208" s="17">
        <v>5200</v>
      </c>
      <c r="Z208" s="16">
        <f t="shared" si="63"/>
        <v>16000</v>
      </c>
      <c r="AA208" s="17">
        <v>3800</v>
      </c>
      <c r="AB208" s="17">
        <v>18000</v>
      </c>
      <c r="AC208" s="17">
        <v>4680</v>
      </c>
      <c r="AD208" s="17">
        <v>1150</v>
      </c>
      <c r="AE208" s="17">
        <f t="shared" si="67"/>
        <v>6552</v>
      </c>
      <c r="AF208" s="17">
        <v>12500</v>
      </c>
      <c r="AG208" s="18">
        <f t="shared" si="58"/>
        <v>8.3676023600929739</v>
      </c>
      <c r="AH208" s="19">
        <f t="shared" si="64"/>
        <v>3.9540326566951571</v>
      </c>
      <c r="AI208" s="19">
        <f t="shared" si="68"/>
        <v>3.4188034188034186</v>
      </c>
      <c r="AJ208" s="17" t="s">
        <v>110</v>
      </c>
      <c r="AK208" s="16">
        <f t="shared" si="60"/>
        <v>4425.8612711172636</v>
      </c>
      <c r="AL208" s="29">
        <f t="shared" si="62"/>
        <v>1.5516130626780629</v>
      </c>
    </row>
    <row r="209" spans="1:38">
      <c r="A209" s="75"/>
      <c r="B209" s="11" t="s">
        <v>156</v>
      </c>
      <c r="C209" s="13">
        <v>2000</v>
      </c>
      <c r="D209" s="13">
        <v>2000</v>
      </c>
      <c r="E209" s="13">
        <v>2000</v>
      </c>
      <c r="F209" s="13">
        <v>2000</v>
      </c>
      <c r="G209" s="13">
        <v>6200</v>
      </c>
      <c r="H209" s="12">
        <f t="shared" si="50"/>
        <v>14200</v>
      </c>
      <c r="I209" s="13">
        <v>4800</v>
      </c>
      <c r="J209" s="12">
        <v>17000</v>
      </c>
      <c r="K209" s="13">
        <v>4590</v>
      </c>
      <c r="L209" s="13">
        <v>1200</v>
      </c>
      <c r="M209" s="13">
        <v>6500</v>
      </c>
      <c r="N209" s="12">
        <f t="shared" si="52"/>
        <v>14200</v>
      </c>
      <c r="O209" s="14">
        <f t="shared" si="65"/>
        <v>8.2066869300911858</v>
      </c>
      <c r="P209" s="13">
        <v>6.01</v>
      </c>
      <c r="Q209" s="15">
        <f t="shared" si="66"/>
        <v>3.0936819172113288</v>
      </c>
      <c r="R209" s="13" t="s">
        <v>110</v>
      </c>
      <c r="S209" s="12">
        <f t="shared" si="55"/>
        <v>826.95507487520797</v>
      </c>
      <c r="T209" s="28">
        <f t="shared" si="61"/>
        <v>2.3740000000000001</v>
      </c>
      <c r="U209" s="17">
        <v>2400</v>
      </c>
      <c r="V209" s="16">
        <v>2400</v>
      </c>
      <c r="W209" s="17">
        <v>2400</v>
      </c>
      <c r="X209" s="17">
        <v>2400</v>
      </c>
      <c r="Y209" s="17">
        <v>6400</v>
      </c>
      <c r="Z209" s="16">
        <f t="shared" si="63"/>
        <v>16000</v>
      </c>
      <c r="AA209" s="17">
        <v>3800</v>
      </c>
      <c r="AB209" s="17">
        <v>18000</v>
      </c>
      <c r="AC209" s="17">
        <v>4690</v>
      </c>
      <c r="AD209" s="17">
        <v>1150</v>
      </c>
      <c r="AE209" s="17">
        <f t="shared" si="67"/>
        <v>6566</v>
      </c>
      <c r="AF209" s="17">
        <v>12500</v>
      </c>
      <c r="AG209" s="18">
        <f t="shared" si="58"/>
        <v>8.3854818523153938</v>
      </c>
      <c r="AH209" s="19">
        <f t="shared" si="64"/>
        <v>3.9523538468372426</v>
      </c>
      <c r="AI209" s="19">
        <f t="shared" si="68"/>
        <v>3.4115138592750531</v>
      </c>
      <c r="AJ209" s="17" t="s">
        <v>110</v>
      </c>
      <c r="AK209" s="16">
        <f t="shared" si="60"/>
        <v>4427.7412089516911</v>
      </c>
      <c r="AL209" s="29">
        <f t="shared" si="62"/>
        <v>1.550941538734897</v>
      </c>
    </row>
    <row r="210" spans="1:38">
      <c r="A210" s="75"/>
      <c r="B210" s="11" t="s">
        <v>157</v>
      </c>
      <c r="C210" s="13">
        <v>2200</v>
      </c>
      <c r="D210" s="13">
        <v>2200</v>
      </c>
      <c r="E210" s="13">
        <v>2200</v>
      </c>
      <c r="F210" s="13">
        <v>3000</v>
      </c>
      <c r="G210" s="13">
        <v>4600</v>
      </c>
      <c r="H210" s="12">
        <f t="shared" si="50"/>
        <v>14200</v>
      </c>
      <c r="I210" s="13">
        <v>4800</v>
      </c>
      <c r="J210" s="12">
        <v>17000</v>
      </c>
      <c r="K210" s="13">
        <v>4600</v>
      </c>
      <c r="L210" s="13">
        <v>1200</v>
      </c>
      <c r="M210" s="13">
        <v>6500</v>
      </c>
      <c r="N210" s="12">
        <f t="shared" si="52"/>
        <v>14200</v>
      </c>
      <c r="O210" s="14">
        <f t="shared" si="65"/>
        <v>8.2245664223136057</v>
      </c>
      <c r="P210" s="13">
        <v>6.01</v>
      </c>
      <c r="Q210" s="15">
        <f t="shared" si="66"/>
        <v>3.0869565217391304</v>
      </c>
      <c r="R210" s="13" t="s">
        <v>110</v>
      </c>
      <c r="S210" s="12">
        <f t="shared" si="55"/>
        <v>826.95507487520797</v>
      </c>
      <c r="T210" s="28">
        <f t="shared" si="61"/>
        <v>2.3740000000000001</v>
      </c>
      <c r="U210" s="17">
        <v>2600</v>
      </c>
      <c r="V210" s="16">
        <v>2600</v>
      </c>
      <c r="W210" s="17">
        <v>2600</v>
      </c>
      <c r="X210" s="17">
        <v>3200</v>
      </c>
      <c r="Y210" s="17">
        <v>5000</v>
      </c>
      <c r="Z210" s="16">
        <f t="shared" si="63"/>
        <v>16000</v>
      </c>
      <c r="AA210" s="17">
        <v>3800</v>
      </c>
      <c r="AB210" s="17">
        <v>18000</v>
      </c>
      <c r="AC210" s="17">
        <v>4700</v>
      </c>
      <c r="AD210" s="17">
        <v>1150</v>
      </c>
      <c r="AE210" s="17">
        <f t="shared" si="67"/>
        <v>6580</v>
      </c>
      <c r="AF210" s="17">
        <v>12500</v>
      </c>
      <c r="AG210" s="18">
        <f t="shared" si="58"/>
        <v>8.4033613445378155</v>
      </c>
      <c r="AH210" s="19">
        <f t="shared" si="64"/>
        <v>3.9506821808510635</v>
      </c>
      <c r="AI210" s="19">
        <f t="shared" si="68"/>
        <v>3.4042553191489362</v>
      </c>
      <c r="AJ210" s="17" t="s">
        <v>110</v>
      </c>
      <c r="AK210" s="16">
        <f t="shared" si="60"/>
        <v>4429.6147345950558</v>
      </c>
      <c r="AL210" s="29">
        <f t="shared" si="62"/>
        <v>1.5502728723404253</v>
      </c>
    </row>
    <row r="211" spans="1:38">
      <c r="A211" s="75"/>
      <c r="B211" s="11" t="s">
        <v>158</v>
      </c>
      <c r="C211" s="13">
        <v>2200</v>
      </c>
      <c r="D211" s="13">
        <v>2200</v>
      </c>
      <c r="E211" s="13">
        <v>2200</v>
      </c>
      <c r="F211" s="13">
        <v>3800</v>
      </c>
      <c r="G211" s="13">
        <v>3800</v>
      </c>
      <c r="H211" s="12">
        <f t="shared" si="50"/>
        <v>14200</v>
      </c>
      <c r="I211" s="13">
        <v>4800</v>
      </c>
      <c r="J211" s="12">
        <v>17000</v>
      </c>
      <c r="K211" s="13">
        <v>4610</v>
      </c>
      <c r="L211" s="13">
        <v>1200</v>
      </c>
      <c r="M211" s="13">
        <v>6500</v>
      </c>
      <c r="N211" s="12">
        <f t="shared" si="52"/>
        <v>14200</v>
      </c>
      <c r="O211" s="14">
        <f t="shared" si="65"/>
        <v>8.2424459145360274</v>
      </c>
      <c r="P211" s="13">
        <v>6.01</v>
      </c>
      <c r="Q211" s="15">
        <f t="shared" si="66"/>
        <v>3.0802603036876355</v>
      </c>
      <c r="R211" s="13" t="s">
        <v>110</v>
      </c>
      <c r="S211" s="12">
        <f t="shared" si="55"/>
        <v>826.95507487520797</v>
      </c>
      <c r="T211" s="28">
        <f t="shared" si="61"/>
        <v>2.3740000000000001</v>
      </c>
      <c r="U211" s="17">
        <v>2400</v>
      </c>
      <c r="V211" s="16">
        <v>2400</v>
      </c>
      <c r="W211" s="17">
        <v>2400</v>
      </c>
      <c r="X211" s="17">
        <v>4400</v>
      </c>
      <c r="Y211" s="17">
        <v>4400</v>
      </c>
      <c r="Z211" s="16">
        <f t="shared" si="63"/>
        <v>16000</v>
      </c>
      <c r="AA211" s="17">
        <v>3800</v>
      </c>
      <c r="AB211" s="17">
        <v>18000</v>
      </c>
      <c r="AC211" s="17">
        <v>4710</v>
      </c>
      <c r="AD211" s="17">
        <v>1150</v>
      </c>
      <c r="AE211" s="17">
        <f t="shared" si="67"/>
        <v>6594</v>
      </c>
      <c r="AF211" s="17">
        <v>12500</v>
      </c>
      <c r="AG211" s="18">
        <f t="shared" si="58"/>
        <v>8.4212408367602354</v>
      </c>
      <c r="AH211" s="19">
        <f t="shared" si="64"/>
        <v>3.949017613234254</v>
      </c>
      <c r="AI211" s="19">
        <f t="shared" si="68"/>
        <v>3.397027600849257</v>
      </c>
      <c r="AJ211" s="17" t="s">
        <v>110</v>
      </c>
      <c r="AK211" s="16">
        <f t="shared" si="60"/>
        <v>4431.48188079806</v>
      </c>
      <c r="AL211" s="29">
        <f t="shared" si="62"/>
        <v>1.5496070452937016</v>
      </c>
    </row>
    <row r="212" spans="1:38">
      <c r="A212" s="75"/>
      <c r="B212" s="11" t="s">
        <v>159</v>
      </c>
      <c r="C212" s="13">
        <v>2000</v>
      </c>
      <c r="D212" s="13">
        <v>2000</v>
      </c>
      <c r="E212" s="13">
        <v>2800</v>
      </c>
      <c r="F212" s="13">
        <v>2800</v>
      </c>
      <c r="G212" s="13">
        <v>4600</v>
      </c>
      <c r="H212" s="12">
        <f t="shared" si="50"/>
        <v>14200</v>
      </c>
      <c r="I212" s="13">
        <v>4800</v>
      </c>
      <c r="J212" s="12">
        <v>17000</v>
      </c>
      <c r="K212" s="13">
        <v>4620</v>
      </c>
      <c r="L212" s="13">
        <v>1200</v>
      </c>
      <c r="M212" s="13">
        <v>6500</v>
      </c>
      <c r="N212" s="12">
        <f t="shared" si="52"/>
        <v>14200</v>
      </c>
      <c r="O212" s="14">
        <f t="shared" si="65"/>
        <v>8.2603254067584473</v>
      </c>
      <c r="P212" s="13">
        <v>6.01</v>
      </c>
      <c r="Q212" s="15">
        <f t="shared" si="66"/>
        <v>3.0735930735930737</v>
      </c>
      <c r="R212" s="13" t="s">
        <v>110</v>
      </c>
      <c r="S212" s="12">
        <f t="shared" si="55"/>
        <v>826.95507487520797</v>
      </c>
      <c r="T212" s="28">
        <f t="shared" si="61"/>
        <v>2.3740000000000001</v>
      </c>
      <c r="U212" s="17">
        <v>2400</v>
      </c>
      <c r="V212" s="16">
        <v>2400</v>
      </c>
      <c r="W212" s="17">
        <v>3000</v>
      </c>
      <c r="X212" s="17">
        <v>3000</v>
      </c>
      <c r="Y212" s="17">
        <v>5200</v>
      </c>
      <c r="Z212" s="16">
        <f t="shared" si="63"/>
        <v>16000</v>
      </c>
      <c r="AA212" s="17">
        <v>3800</v>
      </c>
      <c r="AB212" s="17">
        <v>18000</v>
      </c>
      <c r="AC212" s="17">
        <v>4720</v>
      </c>
      <c r="AD212" s="17">
        <v>1150</v>
      </c>
      <c r="AE212" s="17">
        <f t="shared" si="67"/>
        <v>6608</v>
      </c>
      <c r="AF212" s="17">
        <v>12500</v>
      </c>
      <c r="AG212" s="18">
        <f t="shared" si="58"/>
        <v>8.4391203289826571</v>
      </c>
      <c r="AH212" s="19">
        <f t="shared" si="64"/>
        <v>3.9473600988700568</v>
      </c>
      <c r="AI212" s="19">
        <f t="shared" si="68"/>
        <v>3.3898305084745761</v>
      </c>
      <c r="AJ212" s="17" t="s">
        <v>110</v>
      </c>
      <c r="AK212" s="16">
        <f t="shared" si="60"/>
        <v>4433.3426800887573</v>
      </c>
      <c r="AL212" s="29">
        <f t="shared" si="62"/>
        <v>1.5489440395480227</v>
      </c>
    </row>
    <row r="213" spans="1:38">
      <c r="A213" s="76"/>
      <c r="B213" s="11" t="s">
        <v>160</v>
      </c>
      <c r="C213" s="13">
        <v>2100</v>
      </c>
      <c r="D213" s="13">
        <v>2500</v>
      </c>
      <c r="E213" s="13">
        <v>2500</v>
      </c>
      <c r="F213" s="13">
        <v>2500</v>
      </c>
      <c r="G213" s="13">
        <v>4600</v>
      </c>
      <c r="H213" s="12">
        <f t="shared" si="50"/>
        <v>14200</v>
      </c>
      <c r="I213" s="13">
        <v>4800</v>
      </c>
      <c r="J213" s="12">
        <v>17000</v>
      </c>
      <c r="K213" s="13">
        <v>4630</v>
      </c>
      <c r="L213" s="13">
        <v>1200</v>
      </c>
      <c r="M213" s="13">
        <v>6500</v>
      </c>
      <c r="N213" s="12">
        <f t="shared" si="52"/>
        <v>14200</v>
      </c>
      <c r="O213" s="14">
        <f t="shared" si="65"/>
        <v>8.278204898980869</v>
      </c>
      <c r="P213" s="13">
        <v>6.01</v>
      </c>
      <c r="Q213" s="15">
        <f t="shared" si="66"/>
        <v>3.0669546436285096</v>
      </c>
      <c r="R213" s="13" t="s">
        <v>110</v>
      </c>
      <c r="S213" s="12">
        <f t="shared" si="55"/>
        <v>826.95507487520797</v>
      </c>
      <c r="T213" s="28">
        <f t="shared" si="61"/>
        <v>2.3740000000000001</v>
      </c>
      <c r="U213" s="17">
        <v>2600</v>
      </c>
      <c r="V213" s="17">
        <v>2800</v>
      </c>
      <c r="W213" s="17">
        <v>2800</v>
      </c>
      <c r="X213" s="17">
        <v>2800</v>
      </c>
      <c r="Y213" s="17">
        <v>5000</v>
      </c>
      <c r="Z213" s="16">
        <f t="shared" si="63"/>
        <v>16000</v>
      </c>
      <c r="AA213" s="17">
        <v>3800</v>
      </c>
      <c r="AB213" s="17">
        <v>18000</v>
      </c>
      <c r="AC213" s="17">
        <v>4730</v>
      </c>
      <c r="AD213" s="17">
        <v>1150</v>
      </c>
      <c r="AE213" s="17">
        <f t="shared" si="67"/>
        <v>6622</v>
      </c>
      <c r="AF213" s="17">
        <v>12500</v>
      </c>
      <c r="AG213" s="18">
        <f t="shared" si="58"/>
        <v>8.456999821205077</v>
      </c>
      <c r="AH213" s="19">
        <f t="shared" si="64"/>
        <v>3.9457095930232562</v>
      </c>
      <c r="AI213" s="19">
        <f t="shared" si="68"/>
        <v>3.382663847780127</v>
      </c>
      <c r="AJ213" s="17" t="s">
        <v>110</v>
      </c>
      <c r="AK213" s="16">
        <f t="shared" si="60"/>
        <v>4435.1971647744267</v>
      </c>
      <c r="AL213" s="29">
        <f t="shared" si="62"/>
        <v>1.5482838372093024</v>
      </c>
    </row>
    <row r="214" spans="1:38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2"/>
    </row>
    <row r="215" spans="1:38" ht="15.75">
      <c r="A215" s="65" t="s">
        <v>179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2"/>
    </row>
    <row r="216" spans="1:38">
      <c r="A216" s="66" t="s">
        <v>1</v>
      </c>
      <c r="B216" s="67" t="s">
        <v>2</v>
      </c>
      <c r="C216" s="64" t="s">
        <v>3</v>
      </c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3" t="s">
        <v>4</v>
      </c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</row>
    <row r="217" spans="1:38">
      <c r="A217" s="66"/>
      <c r="B217" s="67"/>
      <c r="C217" s="4" t="s">
        <v>5</v>
      </c>
      <c r="D217" s="4" t="s">
        <v>6</v>
      </c>
      <c r="E217" s="4" t="s">
        <v>7</v>
      </c>
      <c r="F217" s="4" t="s">
        <v>8</v>
      </c>
      <c r="G217" s="4" t="s">
        <v>47</v>
      </c>
      <c r="H217" s="64" t="s">
        <v>9</v>
      </c>
      <c r="I217" s="64"/>
      <c r="J217" s="64"/>
      <c r="K217" s="64" t="s">
        <v>10</v>
      </c>
      <c r="L217" s="64"/>
      <c r="M217" s="64"/>
      <c r="N217" s="64" t="s">
        <v>122</v>
      </c>
      <c r="O217" s="68" t="s">
        <v>12</v>
      </c>
      <c r="P217" s="68" t="s">
        <v>14</v>
      </c>
      <c r="Q217" s="4" t="s">
        <v>11</v>
      </c>
      <c r="R217" s="64" t="s">
        <v>15</v>
      </c>
      <c r="S217" s="64" t="s">
        <v>16</v>
      </c>
      <c r="T217" s="64" t="s">
        <v>108</v>
      </c>
      <c r="U217" s="8" t="s">
        <v>5</v>
      </c>
      <c r="V217" s="8" t="s">
        <v>6</v>
      </c>
      <c r="W217" s="8" t="s">
        <v>7</v>
      </c>
      <c r="X217" s="8" t="s">
        <v>8</v>
      </c>
      <c r="Y217" s="8"/>
      <c r="Z217" s="63" t="s">
        <v>9</v>
      </c>
      <c r="AA217" s="63"/>
      <c r="AB217" s="63"/>
      <c r="AC217" s="63" t="s">
        <v>123</v>
      </c>
      <c r="AD217" s="63"/>
      <c r="AE217" s="63"/>
      <c r="AF217" s="63" t="s">
        <v>101</v>
      </c>
      <c r="AG217" s="69" t="s">
        <v>12</v>
      </c>
      <c r="AH217" s="69" t="s">
        <v>102</v>
      </c>
      <c r="AI217" s="9" t="s">
        <v>17</v>
      </c>
      <c r="AJ217" s="63" t="s">
        <v>15</v>
      </c>
      <c r="AK217" s="63" t="s">
        <v>103</v>
      </c>
      <c r="AL217" s="63" t="s">
        <v>109</v>
      </c>
    </row>
    <row r="218" spans="1:38">
      <c r="A218" s="6"/>
      <c r="B218" s="7"/>
      <c r="C218" s="4" t="s">
        <v>30</v>
      </c>
      <c r="D218" s="4" t="s">
        <v>30</v>
      </c>
      <c r="E218" s="4" t="s">
        <v>30</v>
      </c>
      <c r="F218" s="4" t="s">
        <v>30</v>
      </c>
      <c r="G218" s="4"/>
      <c r="H218" s="10" t="s">
        <v>124</v>
      </c>
      <c r="I218" s="10" t="s">
        <v>125</v>
      </c>
      <c r="J218" s="10" t="s">
        <v>126</v>
      </c>
      <c r="K218" s="4" t="s">
        <v>127</v>
      </c>
      <c r="L218" s="4" t="s">
        <v>20</v>
      </c>
      <c r="M218" s="4" t="s">
        <v>21</v>
      </c>
      <c r="N218" s="64"/>
      <c r="O218" s="68"/>
      <c r="P218" s="68"/>
      <c r="Q218" s="4" t="s">
        <v>23</v>
      </c>
      <c r="R218" s="64"/>
      <c r="S218" s="64"/>
      <c r="T218" s="64"/>
      <c r="U218" s="8" t="s">
        <v>30</v>
      </c>
      <c r="V218" s="8" t="s">
        <v>30</v>
      </c>
      <c r="W218" s="8" t="s">
        <v>30</v>
      </c>
      <c r="X218" s="8" t="s">
        <v>30</v>
      </c>
      <c r="Y218" s="8"/>
      <c r="Z218" s="5" t="s">
        <v>128</v>
      </c>
      <c r="AA218" s="5" t="s">
        <v>129</v>
      </c>
      <c r="AB218" s="5" t="s">
        <v>22</v>
      </c>
      <c r="AC218" s="5" t="s">
        <v>19</v>
      </c>
      <c r="AD218" s="5" t="s">
        <v>20</v>
      </c>
      <c r="AE218" s="5" t="s">
        <v>21</v>
      </c>
      <c r="AF218" s="63"/>
      <c r="AG218" s="69"/>
      <c r="AH218" s="69"/>
      <c r="AI218" s="9" t="s">
        <v>23</v>
      </c>
      <c r="AJ218" s="63"/>
      <c r="AK218" s="63"/>
      <c r="AL218" s="63"/>
    </row>
    <row r="219" spans="1:38">
      <c r="A219" s="71"/>
      <c r="B219" s="20" t="s">
        <v>36</v>
      </c>
      <c r="C219" s="12">
        <v>2100</v>
      </c>
      <c r="D219" s="12">
        <v>3500</v>
      </c>
      <c r="E219" s="12">
        <v>5000</v>
      </c>
      <c r="F219" s="12"/>
      <c r="G219" s="12"/>
      <c r="H219" s="12">
        <f t="shared" ref="H219:H282" si="69">C219+D219+E219+F219+G219</f>
        <v>10600</v>
      </c>
      <c r="I219" s="23">
        <v>3200</v>
      </c>
      <c r="J219" s="24">
        <f t="shared" ref="J219:J282" si="70">H219+800</f>
        <v>11400</v>
      </c>
      <c r="K219" s="13">
        <v>3195</v>
      </c>
      <c r="L219" s="25">
        <v>1050</v>
      </c>
      <c r="M219" s="13">
        <f t="shared" ref="M219:M282" si="71">K219*1.2</f>
        <v>3834</v>
      </c>
      <c r="N219" s="12">
        <f t="shared" ref="N219:N282" si="72">H219</f>
        <v>10600</v>
      </c>
      <c r="O219" s="14">
        <f t="shared" ref="O219:O282" si="73">K219/658/0.85</f>
        <v>5.7124977650634721</v>
      </c>
      <c r="P219" s="21">
        <v>5.6</v>
      </c>
      <c r="Q219" s="15">
        <f t="shared" ref="Q219:Q282" si="74">H219/K219</f>
        <v>3.3176838810641627</v>
      </c>
      <c r="R219" s="13" t="s">
        <v>110</v>
      </c>
      <c r="S219" s="12">
        <f t="shared" ref="S219:S282" si="75">H219*350/P219/1000</f>
        <v>662.5</v>
      </c>
      <c r="T219" s="28" t="s">
        <v>110</v>
      </c>
      <c r="U219" s="16">
        <v>2500</v>
      </c>
      <c r="V219" s="16">
        <v>3700</v>
      </c>
      <c r="W219" s="16">
        <v>5500</v>
      </c>
      <c r="X219" s="16"/>
      <c r="Y219" s="16"/>
      <c r="Z219" s="16">
        <f t="shared" ref="Z219:Z230" si="76">U219+V219+W219</f>
        <v>11700</v>
      </c>
      <c r="AA219" s="17">
        <v>3200</v>
      </c>
      <c r="AB219" s="17">
        <f t="shared" ref="AB219:AB224" si="77">Z219*1.1</f>
        <v>12870.000000000002</v>
      </c>
      <c r="AC219" s="17">
        <v>3295</v>
      </c>
      <c r="AD219" s="17">
        <v>900</v>
      </c>
      <c r="AE219" s="17">
        <f t="shared" ref="AE219:AE231" si="78">AC219*1.4</f>
        <v>4613</v>
      </c>
      <c r="AF219" s="16">
        <v>10000</v>
      </c>
      <c r="AG219" s="18">
        <f t="shared" ref="AG219:AG282" si="79">AC219/658/0.85</f>
        <v>5.891292687287681</v>
      </c>
      <c r="AH219" s="19">
        <v>3.89</v>
      </c>
      <c r="AI219" s="19">
        <f t="shared" ref="AI219:AI282" si="80">Z219/AC219</f>
        <v>3.5508345978755691</v>
      </c>
      <c r="AJ219" s="17" t="s">
        <v>110</v>
      </c>
      <c r="AK219" s="16">
        <f>AF219*1400/AH219/1000</f>
        <v>3598.9717223650387</v>
      </c>
      <c r="AL219" s="26" t="s">
        <v>110</v>
      </c>
    </row>
    <row r="220" spans="1:38">
      <c r="A220" s="72"/>
      <c r="B220" s="20" t="s">
        <v>73</v>
      </c>
      <c r="C220" s="12">
        <v>2100</v>
      </c>
      <c r="D220" s="12">
        <v>5000</v>
      </c>
      <c r="E220" s="12">
        <v>7000</v>
      </c>
      <c r="F220" s="12"/>
      <c r="G220" s="12"/>
      <c r="H220" s="12">
        <f t="shared" si="69"/>
        <v>14100</v>
      </c>
      <c r="I220" s="23">
        <v>3200</v>
      </c>
      <c r="J220" s="24">
        <f t="shared" si="70"/>
        <v>14900</v>
      </c>
      <c r="K220" s="13">
        <v>4195</v>
      </c>
      <c r="L220" s="25">
        <v>1050</v>
      </c>
      <c r="M220" s="13">
        <f t="shared" si="71"/>
        <v>5034</v>
      </c>
      <c r="N220" s="12">
        <f t="shared" si="72"/>
        <v>14100</v>
      </c>
      <c r="O220" s="14">
        <f t="shared" si="73"/>
        <v>7.500446987305561</v>
      </c>
      <c r="P220" s="21">
        <v>5.67</v>
      </c>
      <c r="Q220" s="15">
        <f t="shared" si="74"/>
        <v>3.3611442193087009</v>
      </c>
      <c r="R220" s="13" t="s">
        <v>110</v>
      </c>
      <c r="S220" s="12">
        <f t="shared" si="75"/>
        <v>870.37037037037032</v>
      </c>
      <c r="T220" s="28">
        <f t="shared" ref="T220:T283" si="81">P220/2.5-0.03</f>
        <v>2.238</v>
      </c>
      <c r="U220" s="16">
        <v>2500</v>
      </c>
      <c r="V220" s="16">
        <v>5500</v>
      </c>
      <c r="W220" s="16">
        <v>7200</v>
      </c>
      <c r="X220" s="16"/>
      <c r="Y220" s="16"/>
      <c r="Z220" s="16">
        <f t="shared" si="76"/>
        <v>15200</v>
      </c>
      <c r="AA220" s="17">
        <v>3200</v>
      </c>
      <c r="AB220" s="17">
        <f t="shared" si="77"/>
        <v>16720</v>
      </c>
      <c r="AC220" s="17">
        <v>3895</v>
      </c>
      <c r="AD220" s="17">
        <v>900</v>
      </c>
      <c r="AE220" s="17">
        <f t="shared" si="78"/>
        <v>5453</v>
      </c>
      <c r="AF220" s="16">
        <v>11000</v>
      </c>
      <c r="AG220" s="18">
        <f t="shared" si="79"/>
        <v>6.9640622206329343</v>
      </c>
      <c r="AH220" s="19">
        <v>3.88</v>
      </c>
      <c r="AI220" s="19">
        <f t="shared" si="80"/>
        <v>3.9024390243902438</v>
      </c>
      <c r="AJ220" s="17" t="s">
        <v>110</v>
      </c>
      <c r="AK220" s="16">
        <f t="shared" ref="AK220:AK283" si="82">AF220*1400/AH220/1000</f>
        <v>3969.0721649484535</v>
      </c>
      <c r="AL220" s="26">
        <f t="shared" ref="AL220:AL283" si="83">AH220/2.5-0.03</f>
        <v>1.522</v>
      </c>
    </row>
    <row r="221" spans="1:38">
      <c r="A221" s="72"/>
      <c r="B221" s="20" t="s">
        <v>133</v>
      </c>
      <c r="C221" s="12">
        <v>2100</v>
      </c>
      <c r="D221" s="12">
        <v>5000</v>
      </c>
      <c r="E221" s="12">
        <v>7800</v>
      </c>
      <c r="F221" s="12"/>
      <c r="G221" s="12"/>
      <c r="H221" s="12">
        <f t="shared" si="69"/>
        <v>14900</v>
      </c>
      <c r="I221" s="23">
        <v>3200</v>
      </c>
      <c r="J221" s="24">
        <f t="shared" si="70"/>
        <v>15700</v>
      </c>
      <c r="K221" s="13">
        <v>4200</v>
      </c>
      <c r="L221" s="25">
        <v>1050</v>
      </c>
      <c r="M221" s="13">
        <f t="shared" si="71"/>
        <v>5040</v>
      </c>
      <c r="N221" s="12">
        <f t="shared" si="72"/>
        <v>14900</v>
      </c>
      <c r="O221" s="14">
        <f t="shared" si="73"/>
        <v>7.509386733416771</v>
      </c>
      <c r="P221" s="21">
        <v>5.69</v>
      </c>
      <c r="Q221" s="15">
        <f t="shared" si="74"/>
        <v>3.5476190476190474</v>
      </c>
      <c r="R221" s="13" t="s">
        <v>110</v>
      </c>
      <c r="S221" s="12">
        <f t="shared" si="75"/>
        <v>916.52021089630921</v>
      </c>
      <c r="T221" s="28">
        <f t="shared" si="81"/>
        <v>2.2460000000000004</v>
      </c>
      <c r="U221" s="16">
        <v>2500</v>
      </c>
      <c r="V221" s="16">
        <v>5500</v>
      </c>
      <c r="W221" s="16">
        <v>8600</v>
      </c>
      <c r="X221" s="16"/>
      <c r="Y221" s="16"/>
      <c r="Z221" s="16">
        <f t="shared" si="76"/>
        <v>16600</v>
      </c>
      <c r="AA221" s="17">
        <v>3200</v>
      </c>
      <c r="AB221" s="17">
        <f t="shared" si="77"/>
        <v>18260</v>
      </c>
      <c r="AC221" s="17">
        <v>4250</v>
      </c>
      <c r="AD221" s="17">
        <v>900</v>
      </c>
      <c r="AE221" s="17">
        <f t="shared" si="78"/>
        <v>5950</v>
      </c>
      <c r="AF221" s="16">
        <v>11000</v>
      </c>
      <c r="AG221" s="18">
        <f t="shared" si="79"/>
        <v>7.5987841945288759</v>
      </c>
      <c r="AH221" s="19">
        <v>3.85</v>
      </c>
      <c r="AI221" s="19">
        <f t="shared" si="80"/>
        <v>3.9058823529411764</v>
      </c>
      <c r="AJ221" s="17" t="s">
        <v>110</v>
      </c>
      <c r="AK221" s="16">
        <f t="shared" si="82"/>
        <v>4000</v>
      </c>
      <c r="AL221" s="26">
        <f t="shared" si="83"/>
        <v>1.51</v>
      </c>
    </row>
    <row r="222" spans="1:38">
      <c r="A222" s="72"/>
      <c r="B222" s="20" t="s">
        <v>111</v>
      </c>
      <c r="C222" s="12">
        <v>2600</v>
      </c>
      <c r="D222" s="12">
        <v>3500</v>
      </c>
      <c r="E222" s="12">
        <v>7000</v>
      </c>
      <c r="F222" s="12"/>
      <c r="G222" s="12"/>
      <c r="H222" s="12">
        <f t="shared" si="69"/>
        <v>13100</v>
      </c>
      <c r="I222" s="23">
        <v>3200</v>
      </c>
      <c r="J222" s="24">
        <f t="shared" si="70"/>
        <v>13900</v>
      </c>
      <c r="K222" s="13">
        <v>3900</v>
      </c>
      <c r="L222" s="25">
        <v>1050</v>
      </c>
      <c r="M222" s="13">
        <f t="shared" si="71"/>
        <v>4680</v>
      </c>
      <c r="N222" s="12">
        <f t="shared" si="72"/>
        <v>13100</v>
      </c>
      <c r="O222" s="14">
        <f t="shared" si="73"/>
        <v>6.9730019667441443</v>
      </c>
      <c r="P222" s="21">
        <v>5.63</v>
      </c>
      <c r="Q222" s="15">
        <f t="shared" si="74"/>
        <v>3.358974358974359</v>
      </c>
      <c r="R222" s="13" t="s">
        <v>110</v>
      </c>
      <c r="S222" s="12">
        <f t="shared" si="75"/>
        <v>814.38721136767322</v>
      </c>
      <c r="T222" s="28">
        <f t="shared" si="81"/>
        <v>2.222</v>
      </c>
      <c r="U222" s="16">
        <v>3000</v>
      </c>
      <c r="V222" s="16">
        <v>3700</v>
      </c>
      <c r="W222" s="16">
        <v>7200</v>
      </c>
      <c r="X222" s="16"/>
      <c r="Y222" s="16"/>
      <c r="Z222" s="16">
        <f t="shared" si="76"/>
        <v>13900</v>
      </c>
      <c r="AA222" s="17">
        <v>3200</v>
      </c>
      <c r="AB222" s="17">
        <f t="shared" si="77"/>
        <v>15290.000000000002</v>
      </c>
      <c r="AC222" s="17">
        <v>3600</v>
      </c>
      <c r="AD222" s="17">
        <v>900</v>
      </c>
      <c r="AE222" s="17">
        <f t="shared" si="78"/>
        <v>5040</v>
      </c>
      <c r="AF222" s="16">
        <f t="shared" ref="AF222:AF285" si="84">Z222</f>
        <v>13900</v>
      </c>
      <c r="AG222" s="18">
        <f t="shared" si="79"/>
        <v>6.4366172000715176</v>
      </c>
      <c r="AH222" s="19">
        <v>3.91</v>
      </c>
      <c r="AI222" s="19">
        <f t="shared" si="80"/>
        <v>3.8611111111111112</v>
      </c>
      <c r="AJ222" s="17" t="s">
        <v>110</v>
      </c>
      <c r="AK222" s="16">
        <f t="shared" si="82"/>
        <v>4976.9820971867002</v>
      </c>
      <c r="AL222" s="26">
        <f t="shared" si="83"/>
        <v>1.534</v>
      </c>
    </row>
    <row r="223" spans="1:38">
      <c r="A223" s="72"/>
      <c r="B223" s="20" t="s">
        <v>135</v>
      </c>
      <c r="C223" s="12">
        <v>2600</v>
      </c>
      <c r="D223" s="12">
        <v>3500</v>
      </c>
      <c r="E223" s="12">
        <v>7800</v>
      </c>
      <c r="F223" s="12"/>
      <c r="G223" s="12"/>
      <c r="H223" s="12">
        <f t="shared" si="69"/>
        <v>13900</v>
      </c>
      <c r="I223" s="23">
        <v>3200</v>
      </c>
      <c r="J223" s="24">
        <f t="shared" si="70"/>
        <v>14700</v>
      </c>
      <c r="K223" s="13">
        <v>4150</v>
      </c>
      <c r="L223" s="25">
        <v>1050</v>
      </c>
      <c r="M223" s="13">
        <f t="shared" si="71"/>
        <v>4980</v>
      </c>
      <c r="N223" s="12">
        <f t="shared" si="72"/>
        <v>13900</v>
      </c>
      <c r="O223" s="14">
        <f t="shared" si="73"/>
        <v>7.4199892723046661</v>
      </c>
      <c r="P223" s="21">
        <v>5.65</v>
      </c>
      <c r="Q223" s="15">
        <f t="shared" si="74"/>
        <v>3.3493975903614457</v>
      </c>
      <c r="R223" s="13" t="s">
        <v>110</v>
      </c>
      <c r="S223" s="12">
        <f t="shared" si="75"/>
        <v>861.06194690265488</v>
      </c>
      <c r="T223" s="28">
        <f t="shared" si="81"/>
        <v>2.2300000000000004</v>
      </c>
      <c r="U223" s="16">
        <v>3000</v>
      </c>
      <c r="V223" s="16">
        <v>3700</v>
      </c>
      <c r="W223" s="16">
        <v>8600</v>
      </c>
      <c r="X223" s="16"/>
      <c r="Y223" s="16"/>
      <c r="Z223" s="16">
        <f t="shared" si="76"/>
        <v>15300</v>
      </c>
      <c r="AA223" s="17">
        <v>3200</v>
      </c>
      <c r="AB223" s="17">
        <f t="shared" si="77"/>
        <v>16830</v>
      </c>
      <c r="AC223" s="17">
        <v>4190</v>
      </c>
      <c r="AD223" s="17">
        <v>900</v>
      </c>
      <c r="AE223" s="17">
        <f t="shared" si="78"/>
        <v>5866</v>
      </c>
      <c r="AF223" s="16">
        <f t="shared" si="84"/>
        <v>15300</v>
      </c>
      <c r="AG223" s="18">
        <f t="shared" si="79"/>
        <v>7.4915072411943511</v>
      </c>
      <c r="AH223" s="19">
        <v>3.88</v>
      </c>
      <c r="AI223" s="19">
        <f t="shared" si="80"/>
        <v>3.6515513126491648</v>
      </c>
      <c r="AJ223" s="17" t="s">
        <v>110</v>
      </c>
      <c r="AK223" s="16">
        <f t="shared" si="82"/>
        <v>5520.6185567010316</v>
      </c>
      <c r="AL223" s="26">
        <f t="shared" si="83"/>
        <v>1.522</v>
      </c>
    </row>
    <row r="224" spans="1:38">
      <c r="A224" s="72"/>
      <c r="B224" s="11" t="s">
        <v>112</v>
      </c>
      <c r="C224" s="12">
        <v>2600</v>
      </c>
      <c r="D224" s="12">
        <v>5000</v>
      </c>
      <c r="E224" s="12">
        <v>7000</v>
      </c>
      <c r="F224" s="12"/>
      <c r="G224" s="12"/>
      <c r="H224" s="12">
        <f t="shared" si="69"/>
        <v>14600</v>
      </c>
      <c r="I224" s="23">
        <v>3200</v>
      </c>
      <c r="J224" s="24">
        <f t="shared" si="70"/>
        <v>15400</v>
      </c>
      <c r="K224" s="13">
        <v>4330</v>
      </c>
      <c r="L224" s="25">
        <v>1050</v>
      </c>
      <c r="M224" s="13">
        <f t="shared" si="71"/>
        <v>5196</v>
      </c>
      <c r="N224" s="12">
        <f t="shared" si="72"/>
        <v>14600</v>
      </c>
      <c r="O224" s="14">
        <f t="shared" si="73"/>
        <v>7.7418201323082423</v>
      </c>
      <c r="P224" s="21">
        <v>5.67</v>
      </c>
      <c r="Q224" s="15">
        <f t="shared" si="74"/>
        <v>3.371824480369515</v>
      </c>
      <c r="R224" s="13" t="s">
        <v>110</v>
      </c>
      <c r="S224" s="12">
        <f t="shared" si="75"/>
        <v>901.23456790123464</v>
      </c>
      <c r="T224" s="28">
        <f t="shared" si="81"/>
        <v>2.238</v>
      </c>
      <c r="U224" s="16">
        <v>3000</v>
      </c>
      <c r="V224" s="16">
        <v>5000</v>
      </c>
      <c r="W224" s="16">
        <v>7200</v>
      </c>
      <c r="X224" s="16"/>
      <c r="Y224" s="16"/>
      <c r="Z224" s="16">
        <f t="shared" si="76"/>
        <v>15200</v>
      </c>
      <c r="AA224" s="17">
        <v>3200</v>
      </c>
      <c r="AB224" s="17">
        <f t="shared" si="77"/>
        <v>16720</v>
      </c>
      <c r="AC224" s="17">
        <v>3930</v>
      </c>
      <c r="AD224" s="17">
        <v>900</v>
      </c>
      <c r="AE224" s="17">
        <f t="shared" si="78"/>
        <v>5502</v>
      </c>
      <c r="AF224" s="16">
        <f t="shared" si="84"/>
        <v>15200</v>
      </c>
      <c r="AG224" s="18">
        <f t="shared" si="79"/>
        <v>7.0266404434114076</v>
      </c>
      <c r="AH224" s="19">
        <v>3.88</v>
      </c>
      <c r="AI224" s="19">
        <f t="shared" si="80"/>
        <v>3.8676844783715012</v>
      </c>
      <c r="AJ224" s="17" t="s">
        <v>110</v>
      </c>
      <c r="AK224" s="16">
        <f t="shared" si="82"/>
        <v>5484.5360824742274</v>
      </c>
      <c r="AL224" s="26">
        <f t="shared" si="83"/>
        <v>1.522</v>
      </c>
    </row>
    <row r="225" spans="1:38">
      <c r="A225" s="72"/>
      <c r="B225" s="11" t="s">
        <v>136</v>
      </c>
      <c r="C225" s="12">
        <v>2600</v>
      </c>
      <c r="D225" s="12">
        <v>5000</v>
      </c>
      <c r="E225" s="12">
        <v>7800</v>
      </c>
      <c r="F225" s="12"/>
      <c r="G225" s="12"/>
      <c r="H225" s="12">
        <f t="shared" si="69"/>
        <v>15400</v>
      </c>
      <c r="I225" s="23">
        <v>3200</v>
      </c>
      <c r="J225" s="24">
        <f t="shared" si="70"/>
        <v>16200</v>
      </c>
      <c r="K225" s="13">
        <v>4300</v>
      </c>
      <c r="L225" s="25">
        <v>1050</v>
      </c>
      <c r="M225" s="13">
        <f t="shared" si="71"/>
        <v>5160</v>
      </c>
      <c r="N225" s="12">
        <f t="shared" si="72"/>
        <v>15400</v>
      </c>
      <c r="O225" s="14">
        <f t="shared" si="73"/>
        <v>7.6881816556409799</v>
      </c>
      <c r="P225" s="21">
        <v>5.69</v>
      </c>
      <c r="Q225" s="15">
        <f t="shared" si="74"/>
        <v>3.5813953488372094</v>
      </c>
      <c r="R225" s="13" t="s">
        <v>110</v>
      </c>
      <c r="S225" s="12">
        <f t="shared" si="75"/>
        <v>947.27592267135321</v>
      </c>
      <c r="T225" s="28">
        <f t="shared" si="81"/>
        <v>2.2460000000000004</v>
      </c>
      <c r="U225" s="16">
        <v>3000</v>
      </c>
      <c r="V225" s="16">
        <v>5500</v>
      </c>
      <c r="W225" s="16">
        <v>8600</v>
      </c>
      <c r="X225" s="16"/>
      <c r="Y225" s="16"/>
      <c r="Z225" s="16">
        <f t="shared" si="76"/>
        <v>17100</v>
      </c>
      <c r="AA225" s="17">
        <v>3200</v>
      </c>
      <c r="AB225" s="17">
        <v>18500</v>
      </c>
      <c r="AC225" s="17">
        <v>4550</v>
      </c>
      <c r="AD225" s="17">
        <v>900</v>
      </c>
      <c r="AE225" s="17">
        <f t="shared" si="78"/>
        <v>6370</v>
      </c>
      <c r="AF225" s="16">
        <f t="shared" si="84"/>
        <v>17100</v>
      </c>
      <c r="AG225" s="18">
        <f t="shared" si="79"/>
        <v>8.1351689612015026</v>
      </c>
      <c r="AH225" s="19">
        <v>3.83</v>
      </c>
      <c r="AI225" s="19">
        <f t="shared" si="80"/>
        <v>3.7582417582417582</v>
      </c>
      <c r="AJ225" s="17" t="s">
        <v>110</v>
      </c>
      <c r="AK225" s="16">
        <f t="shared" si="82"/>
        <v>6250.652741514361</v>
      </c>
      <c r="AL225" s="26">
        <f t="shared" si="83"/>
        <v>1.502</v>
      </c>
    </row>
    <row r="226" spans="1:38">
      <c r="A226" s="72"/>
      <c r="B226" s="20" t="s">
        <v>74</v>
      </c>
      <c r="C226" s="12">
        <v>3500</v>
      </c>
      <c r="D226" s="12">
        <v>3500</v>
      </c>
      <c r="E226" s="12">
        <v>7000</v>
      </c>
      <c r="F226" s="12"/>
      <c r="G226" s="12"/>
      <c r="H226" s="12">
        <f t="shared" si="69"/>
        <v>14000</v>
      </c>
      <c r="I226" s="23">
        <v>3200</v>
      </c>
      <c r="J226" s="24">
        <f t="shared" si="70"/>
        <v>14800</v>
      </c>
      <c r="K226" s="13">
        <v>4375</v>
      </c>
      <c r="L226" s="25">
        <v>1050</v>
      </c>
      <c r="M226" s="13">
        <f t="shared" si="71"/>
        <v>5250</v>
      </c>
      <c r="N226" s="12">
        <f t="shared" si="72"/>
        <v>14000</v>
      </c>
      <c r="O226" s="14">
        <f t="shared" si="73"/>
        <v>7.8222778473091363</v>
      </c>
      <c r="P226" s="21">
        <v>5.64</v>
      </c>
      <c r="Q226" s="15">
        <f t="shared" si="74"/>
        <v>3.2</v>
      </c>
      <c r="R226" s="13" t="s">
        <v>110</v>
      </c>
      <c r="S226" s="12">
        <f t="shared" si="75"/>
        <v>868.79432624113474</v>
      </c>
      <c r="T226" s="28">
        <f t="shared" si="81"/>
        <v>2.226</v>
      </c>
      <c r="U226" s="16">
        <v>3700</v>
      </c>
      <c r="V226" s="16">
        <v>3700</v>
      </c>
      <c r="W226" s="16">
        <v>7200</v>
      </c>
      <c r="X226" s="16"/>
      <c r="Y226" s="16"/>
      <c r="Z226" s="16">
        <f t="shared" si="76"/>
        <v>14600</v>
      </c>
      <c r="AA226" s="17">
        <v>3200</v>
      </c>
      <c r="AB226" s="17">
        <f>Z226*1.1</f>
        <v>16060.000000000002</v>
      </c>
      <c r="AC226" s="17">
        <v>3975</v>
      </c>
      <c r="AD226" s="17">
        <v>900</v>
      </c>
      <c r="AE226" s="17">
        <f t="shared" si="78"/>
        <v>5565</v>
      </c>
      <c r="AF226" s="16">
        <f t="shared" si="84"/>
        <v>14600</v>
      </c>
      <c r="AG226" s="18">
        <f t="shared" si="79"/>
        <v>7.1070981584123007</v>
      </c>
      <c r="AH226" s="19">
        <v>3.91</v>
      </c>
      <c r="AI226" s="19">
        <f t="shared" si="80"/>
        <v>3.6729559748427674</v>
      </c>
      <c r="AJ226" s="17" t="s">
        <v>110</v>
      </c>
      <c r="AK226" s="16">
        <f t="shared" si="82"/>
        <v>5227.6214833759595</v>
      </c>
      <c r="AL226" s="26">
        <f t="shared" si="83"/>
        <v>1.534</v>
      </c>
    </row>
    <row r="227" spans="1:38">
      <c r="A227" s="72"/>
      <c r="B227" s="11" t="s">
        <v>75</v>
      </c>
      <c r="C227" s="12">
        <v>3500</v>
      </c>
      <c r="D227" s="12">
        <v>5000</v>
      </c>
      <c r="E227" s="12">
        <v>5000</v>
      </c>
      <c r="F227" s="12"/>
      <c r="G227" s="12"/>
      <c r="H227" s="12">
        <f t="shared" si="69"/>
        <v>13500</v>
      </c>
      <c r="I227" s="23">
        <v>3200</v>
      </c>
      <c r="J227" s="24">
        <f t="shared" si="70"/>
        <v>14300</v>
      </c>
      <c r="K227" s="13">
        <v>3790</v>
      </c>
      <c r="L227" s="25">
        <v>1050</v>
      </c>
      <c r="M227" s="13">
        <f t="shared" si="71"/>
        <v>4548</v>
      </c>
      <c r="N227" s="12">
        <f t="shared" si="72"/>
        <v>13500</v>
      </c>
      <c r="O227" s="14">
        <f t="shared" si="73"/>
        <v>6.7763275522975146</v>
      </c>
      <c r="P227" s="21">
        <v>5.66</v>
      </c>
      <c r="Q227" s="15">
        <f t="shared" si="74"/>
        <v>3.5620052770448547</v>
      </c>
      <c r="R227" s="13" t="s">
        <v>110</v>
      </c>
      <c r="S227" s="12">
        <f t="shared" si="75"/>
        <v>834.80565371024738</v>
      </c>
      <c r="T227" s="28">
        <f t="shared" si="81"/>
        <v>2.2340000000000004</v>
      </c>
      <c r="U227" s="16">
        <v>3700</v>
      </c>
      <c r="V227" s="16">
        <v>5500</v>
      </c>
      <c r="W227" s="16">
        <v>5500</v>
      </c>
      <c r="X227" s="16"/>
      <c r="Y227" s="16"/>
      <c r="Z227" s="16">
        <f t="shared" si="76"/>
        <v>14700</v>
      </c>
      <c r="AA227" s="17">
        <v>3200</v>
      </c>
      <c r="AB227" s="17">
        <f>Z227*1.1</f>
        <v>16170.000000000002</v>
      </c>
      <c r="AC227" s="17">
        <v>3890</v>
      </c>
      <c r="AD227" s="17">
        <v>900</v>
      </c>
      <c r="AE227" s="17">
        <f t="shared" si="78"/>
        <v>5446</v>
      </c>
      <c r="AF227" s="16">
        <f t="shared" si="84"/>
        <v>14700</v>
      </c>
      <c r="AG227" s="18">
        <f t="shared" si="79"/>
        <v>6.9551224745217244</v>
      </c>
      <c r="AH227" s="19">
        <v>3.91</v>
      </c>
      <c r="AI227" s="19">
        <f t="shared" si="80"/>
        <v>3.7789203084832903</v>
      </c>
      <c r="AJ227" s="17" t="s">
        <v>110</v>
      </c>
      <c r="AK227" s="16">
        <f t="shared" si="82"/>
        <v>5263.4271099744246</v>
      </c>
      <c r="AL227" s="26">
        <f t="shared" si="83"/>
        <v>1.534</v>
      </c>
    </row>
    <row r="228" spans="1:38">
      <c r="A228" s="72"/>
      <c r="B228" s="20" t="s">
        <v>76</v>
      </c>
      <c r="C228" s="12">
        <v>3500</v>
      </c>
      <c r="D228" s="12">
        <v>5000</v>
      </c>
      <c r="E228" s="12">
        <v>7500</v>
      </c>
      <c r="F228" s="12"/>
      <c r="G228" s="12"/>
      <c r="H228" s="12">
        <f t="shared" si="69"/>
        <v>16000</v>
      </c>
      <c r="I228" s="23">
        <v>3200</v>
      </c>
      <c r="J228" s="24">
        <f t="shared" si="70"/>
        <v>16800</v>
      </c>
      <c r="K228" s="13">
        <v>4405</v>
      </c>
      <c r="L228" s="25">
        <v>1050</v>
      </c>
      <c r="M228" s="13">
        <f t="shared" si="71"/>
        <v>5286</v>
      </c>
      <c r="N228" s="12">
        <f t="shared" si="72"/>
        <v>16000</v>
      </c>
      <c r="O228" s="14">
        <f t="shared" si="73"/>
        <v>7.8759163239763996</v>
      </c>
      <c r="P228" s="21">
        <v>5.67</v>
      </c>
      <c r="Q228" s="15">
        <f t="shared" si="74"/>
        <v>3.6322360953461974</v>
      </c>
      <c r="R228" s="13" t="s">
        <v>110</v>
      </c>
      <c r="S228" s="12">
        <f t="shared" si="75"/>
        <v>987.65432098765439</v>
      </c>
      <c r="T228" s="28">
        <f t="shared" si="81"/>
        <v>2.238</v>
      </c>
      <c r="U228" s="16">
        <v>3700</v>
      </c>
      <c r="V228" s="16">
        <v>5500</v>
      </c>
      <c r="W228" s="16">
        <v>7200</v>
      </c>
      <c r="X228" s="16"/>
      <c r="Y228" s="16"/>
      <c r="Z228" s="16">
        <f t="shared" si="76"/>
        <v>16400</v>
      </c>
      <c r="AA228" s="17">
        <v>3200</v>
      </c>
      <c r="AB228" s="17">
        <f>Z228*1.1</f>
        <v>18040</v>
      </c>
      <c r="AC228" s="17">
        <v>4305</v>
      </c>
      <c r="AD228" s="17">
        <v>900</v>
      </c>
      <c r="AE228" s="17">
        <f t="shared" si="78"/>
        <v>6027</v>
      </c>
      <c r="AF228" s="16">
        <f t="shared" si="84"/>
        <v>16400</v>
      </c>
      <c r="AG228" s="18">
        <f t="shared" si="79"/>
        <v>7.6971214017521907</v>
      </c>
      <c r="AH228" s="19">
        <v>3.85</v>
      </c>
      <c r="AI228" s="19">
        <f t="shared" si="80"/>
        <v>3.8095238095238093</v>
      </c>
      <c r="AJ228" s="17" t="s">
        <v>110</v>
      </c>
      <c r="AK228" s="16">
        <f t="shared" si="82"/>
        <v>5963.6363636363631</v>
      </c>
      <c r="AL228" s="26">
        <f t="shared" si="83"/>
        <v>1.51</v>
      </c>
    </row>
    <row r="229" spans="1:38">
      <c r="A229" s="72"/>
      <c r="B229" s="20" t="s">
        <v>162</v>
      </c>
      <c r="C229" s="12">
        <v>3200</v>
      </c>
      <c r="D229" s="12">
        <v>4600</v>
      </c>
      <c r="E229" s="12">
        <v>7200</v>
      </c>
      <c r="F229" s="12"/>
      <c r="G229" s="12"/>
      <c r="H229" s="12">
        <f t="shared" si="69"/>
        <v>15000</v>
      </c>
      <c r="I229" s="23">
        <v>3200</v>
      </c>
      <c r="J229" s="24">
        <f t="shared" si="70"/>
        <v>15800</v>
      </c>
      <c r="K229" s="13">
        <v>4210</v>
      </c>
      <c r="L229" s="25">
        <v>1050</v>
      </c>
      <c r="M229" s="13">
        <f t="shared" si="71"/>
        <v>5052</v>
      </c>
      <c r="N229" s="12">
        <f t="shared" si="72"/>
        <v>15000</v>
      </c>
      <c r="O229" s="14">
        <f t="shared" si="73"/>
        <v>7.5272662256391927</v>
      </c>
      <c r="P229" s="21">
        <v>5.68</v>
      </c>
      <c r="Q229" s="15">
        <f t="shared" si="74"/>
        <v>3.5629453681710213</v>
      </c>
      <c r="R229" s="13" t="s">
        <v>110</v>
      </c>
      <c r="S229" s="12">
        <f t="shared" si="75"/>
        <v>924.29577464788736</v>
      </c>
      <c r="T229" s="28">
        <f t="shared" si="81"/>
        <v>2.242</v>
      </c>
      <c r="U229" s="16">
        <v>3700</v>
      </c>
      <c r="V229" s="16">
        <v>5500</v>
      </c>
      <c r="W229" s="16">
        <v>8600</v>
      </c>
      <c r="X229" s="16"/>
      <c r="Y229" s="16"/>
      <c r="Z229" s="16">
        <f t="shared" si="76"/>
        <v>17800</v>
      </c>
      <c r="AA229" s="17">
        <v>3200</v>
      </c>
      <c r="AB229" s="17">
        <v>19000</v>
      </c>
      <c r="AC229" s="17">
        <v>4500</v>
      </c>
      <c r="AD229" s="17">
        <v>900</v>
      </c>
      <c r="AE229" s="17">
        <f t="shared" si="78"/>
        <v>6300</v>
      </c>
      <c r="AF229" s="16">
        <f t="shared" si="84"/>
        <v>17800</v>
      </c>
      <c r="AG229" s="18">
        <f t="shared" si="79"/>
        <v>8.0457715000893977</v>
      </c>
      <c r="AH229" s="19">
        <v>3.83</v>
      </c>
      <c r="AI229" s="19">
        <f t="shared" si="80"/>
        <v>3.9555555555555557</v>
      </c>
      <c r="AJ229" s="17" t="s">
        <v>110</v>
      </c>
      <c r="AK229" s="16">
        <f t="shared" si="82"/>
        <v>6506.5274151436033</v>
      </c>
      <c r="AL229" s="26">
        <f t="shared" si="83"/>
        <v>1.502</v>
      </c>
    </row>
    <row r="230" spans="1:38">
      <c r="A230" s="72"/>
      <c r="B230" s="20" t="s">
        <v>77</v>
      </c>
      <c r="C230" s="12">
        <v>5000</v>
      </c>
      <c r="D230" s="12">
        <v>5000</v>
      </c>
      <c r="E230" s="12">
        <v>5000</v>
      </c>
      <c r="F230" s="12"/>
      <c r="G230" s="12"/>
      <c r="H230" s="12">
        <f t="shared" si="69"/>
        <v>15000</v>
      </c>
      <c r="I230" s="23">
        <v>3200</v>
      </c>
      <c r="J230" s="24">
        <f t="shared" si="70"/>
        <v>15800</v>
      </c>
      <c r="K230" s="13">
        <v>4200</v>
      </c>
      <c r="L230" s="25">
        <v>1050</v>
      </c>
      <c r="M230" s="13">
        <f t="shared" si="71"/>
        <v>5040</v>
      </c>
      <c r="N230" s="12">
        <f t="shared" si="72"/>
        <v>15000</v>
      </c>
      <c r="O230" s="14">
        <f t="shared" si="73"/>
        <v>7.509386733416771</v>
      </c>
      <c r="P230" s="21">
        <v>5.65</v>
      </c>
      <c r="Q230" s="15">
        <f t="shared" si="74"/>
        <v>3.5714285714285716</v>
      </c>
      <c r="R230" s="13"/>
      <c r="S230" s="12">
        <f t="shared" si="75"/>
        <v>929.20353982300878</v>
      </c>
      <c r="T230" s="28">
        <f t="shared" si="81"/>
        <v>2.2300000000000004</v>
      </c>
      <c r="U230" s="16">
        <v>5500</v>
      </c>
      <c r="V230" s="16">
        <v>5500</v>
      </c>
      <c r="W230" s="16">
        <v>5500</v>
      </c>
      <c r="X230" s="16"/>
      <c r="Y230" s="16"/>
      <c r="Z230" s="16">
        <f t="shared" si="76"/>
        <v>16500</v>
      </c>
      <c r="AA230" s="17">
        <v>3200</v>
      </c>
      <c r="AB230" s="17">
        <v>18500</v>
      </c>
      <c r="AC230" s="17">
        <v>4450</v>
      </c>
      <c r="AD230" s="17">
        <v>900</v>
      </c>
      <c r="AE230" s="17">
        <f t="shared" si="78"/>
        <v>6230</v>
      </c>
      <c r="AF230" s="16">
        <f t="shared" si="84"/>
        <v>16500</v>
      </c>
      <c r="AG230" s="18">
        <f t="shared" si="79"/>
        <v>7.9563740389772928</v>
      </c>
      <c r="AH230" s="19">
        <v>3.81</v>
      </c>
      <c r="AI230" s="19">
        <f t="shared" si="80"/>
        <v>3.707865168539326</v>
      </c>
      <c r="AJ230" s="17"/>
      <c r="AK230" s="16">
        <f t="shared" si="82"/>
        <v>6062.9921259842513</v>
      </c>
      <c r="AL230" s="26">
        <f t="shared" si="83"/>
        <v>1.494</v>
      </c>
    </row>
    <row r="231" spans="1:38">
      <c r="A231" s="72"/>
      <c r="B231" s="11" t="s">
        <v>138</v>
      </c>
      <c r="C231" s="12">
        <v>2100</v>
      </c>
      <c r="D231" s="12">
        <v>2100</v>
      </c>
      <c r="E231" s="12">
        <v>2100</v>
      </c>
      <c r="F231" s="12">
        <v>7800</v>
      </c>
      <c r="G231" s="12"/>
      <c r="H231" s="12">
        <f t="shared" si="69"/>
        <v>14100</v>
      </c>
      <c r="I231" s="23">
        <v>3500</v>
      </c>
      <c r="J231" s="24">
        <f t="shared" si="70"/>
        <v>14900</v>
      </c>
      <c r="K231" s="13">
        <v>4230</v>
      </c>
      <c r="L231" s="25">
        <v>1050</v>
      </c>
      <c r="M231" s="13">
        <f t="shared" si="71"/>
        <v>5076</v>
      </c>
      <c r="N231" s="12">
        <f t="shared" si="72"/>
        <v>14100</v>
      </c>
      <c r="O231" s="14">
        <f t="shared" si="73"/>
        <v>7.5630252100840343</v>
      </c>
      <c r="P231" s="21">
        <v>5.7</v>
      </c>
      <c r="Q231" s="15">
        <f t="shared" si="74"/>
        <v>3.3333333333333335</v>
      </c>
      <c r="R231" s="13" t="s">
        <v>110</v>
      </c>
      <c r="S231" s="12">
        <f t="shared" si="75"/>
        <v>865.78947368421041</v>
      </c>
      <c r="T231" s="28">
        <f t="shared" si="81"/>
        <v>2.2500000000000004</v>
      </c>
      <c r="U231" s="16">
        <v>2500</v>
      </c>
      <c r="V231" s="16">
        <v>2500</v>
      </c>
      <c r="W231" s="16">
        <v>2500</v>
      </c>
      <c r="X231" s="16">
        <v>8600</v>
      </c>
      <c r="Y231" s="16"/>
      <c r="Z231" s="16">
        <f t="shared" ref="Z231:Z271" si="85">U231+V231+W231+X231</f>
        <v>16100</v>
      </c>
      <c r="AA231" s="17">
        <v>3600</v>
      </c>
      <c r="AB231" s="17">
        <f>Z231*1.1</f>
        <v>17710</v>
      </c>
      <c r="AC231" s="17">
        <v>4600</v>
      </c>
      <c r="AD231" s="17">
        <v>1050</v>
      </c>
      <c r="AE231" s="17">
        <f t="shared" si="78"/>
        <v>6440</v>
      </c>
      <c r="AF231" s="16">
        <f t="shared" si="84"/>
        <v>16100</v>
      </c>
      <c r="AG231" s="18">
        <f t="shared" si="79"/>
        <v>8.2245664223136057</v>
      </c>
      <c r="AH231" s="19">
        <v>3.85</v>
      </c>
      <c r="AI231" s="19">
        <f t="shared" si="80"/>
        <v>3.5</v>
      </c>
      <c r="AJ231" s="17" t="s">
        <v>110</v>
      </c>
      <c r="AK231" s="16">
        <f t="shared" si="82"/>
        <v>5854.545454545454</v>
      </c>
      <c r="AL231" s="26">
        <f t="shared" si="83"/>
        <v>1.51</v>
      </c>
    </row>
    <row r="232" spans="1:38">
      <c r="A232" s="72"/>
      <c r="B232" s="20" t="s">
        <v>139</v>
      </c>
      <c r="C232" s="12">
        <v>2100</v>
      </c>
      <c r="D232" s="12">
        <v>2100</v>
      </c>
      <c r="E232" s="12">
        <v>2600</v>
      </c>
      <c r="F232" s="12">
        <v>7800</v>
      </c>
      <c r="G232" s="12"/>
      <c r="H232" s="12">
        <f t="shared" si="69"/>
        <v>14600</v>
      </c>
      <c r="I232" s="23">
        <v>3500</v>
      </c>
      <c r="J232" s="24">
        <f t="shared" si="70"/>
        <v>15400</v>
      </c>
      <c r="K232" s="13">
        <v>4430</v>
      </c>
      <c r="L232" s="25">
        <v>1050</v>
      </c>
      <c r="M232" s="13">
        <f t="shared" si="71"/>
        <v>5316</v>
      </c>
      <c r="N232" s="12">
        <f t="shared" si="72"/>
        <v>14600</v>
      </c>
      <c r="O232" s="14">
        <f t="shared" si="73"/>
        <v>7.9206150545324512</v>
      </c>
      <c r="P232" s="21">
        <v>5.7</v>
      </c>
      <c r="Q232" s="15">
        <f t="shared" si="74"/>
        <v>3.2957110609480811</v>
      </c>
      <c r="R232" s="13" t="s">
        <v>110</v>
      </c>
      <c r="S232" s="12">
        <f t="shared" si="75"/>
        <v>896.49122807017534</v>
      </c>
      <c r="T232" s="28">
        <f t="shared" si="81"/>
        <v>2.2500000000000004</v>
      </c>
      <c r="U232" s="16">
        <v>2500</v>
      </c>
      <c r="V232" s="16">
        <v>2500</v>
      </c>
      <c r="W232" s="16">
        <v>3000</v>
      </c>
      <c r="X232" s="16">
        <v>8600</v>
      </c>
      <c r="Y232" s="16"/>
      <c r="Z232" s="16">
        <f t="shared" si="85"/>
        <v>16600</v>
      </c>
      <c r="AA232" s="17">
        <v>3600</v>
      </c>
      <c r="AB232" s="17">
        <f>Z232*1.1</f>
        <v>18260</v>
      </c>
      <c r="AC232" s="17">
        <v>4650</v>
      </c>
      <c r="AD232" s="17">
        <v>1050</v>
      </c>
      <c r="AE232" s="17">
        <v>6500</v>
      </c>
      <c r="AF232" s="16">
        <f t="shared" si="84"/>
        <v>16600</v>
      </c>
      <c r="AG232" s="18">
        <f t="shared" si="79"/>
        <v>8.3139638834257106</v>
      </c>
      <c r="AH232" s="19">
        <v>3.85</v>
      </c>
      <c r="AI232" s="19">
        <f t="shared" si="80"/>
        <v>3.5698924731182795</v>
      </c>
      <c r="AJ232" s="17" t="s">
        <v>110</v>
      </c>
      <c r="AK232" s="16">
        <f t="shared" si="82"/>
        <v>6036.363636363636</v>
      </c>
      <c r="AL232" s="26">
        <f t="shared" si="83"/>
        <v>1.51</v>
      </c>
    </row>
    <row r="233" spans="1:38">
      <c r="A233" s="72"/>
      <c r="B233" s="11" t="s">
        <v>79</v>
      </c>
      <c r="C233" s="12">
        <v>2100</v>
      </c>
      <c r="D233" s="12">
        <v>2100</v>
      </c>
      <c r="E233" s="12">
        <v>3500</v>
      </c>
      <c r="F233" s="12">
        <v>7000</v>
      </c>
      <c r="G233" s="12"/>
      <c r="H233" s="12">
        <f t="shared" si="69"/>
        <v>14700</v>
      </c>
      <c r="I233" s="23">
        <v>3500</v>
      </c>
      <c r="J233" s="24">
        <f t="shared" si="70"/>
        <v>15500</v>
      </c>
      <c r="K233" s="13">
        <v>4110</v>
      </c>
      <c r="L233" s="25">
        <v>1150</v>
      </c>
      <c r="M233" s="13">
        <f t="shared" si="71"/>
        <v>4932</v>
      </c>
      <c r="N233" s="12">
        <f t="shared" si="72"/>
        <v>14700</v>
      </c>
      <c r="O233" s="14">
        <f t="shared" si="73"/>
        <v>7.3484713034149829</v>
      </c>
      <c r="P233" s="21">
        <v>5.71</v>
      </c>
      <c r="Q233" s="15">
        <f t="shared" si="74"/>
        <v>3.5766423357664232</v>
      </c>
      <c r="R233" s="13" t="s">
        <v>110</v>
      </c>
      <c r="S233" s="12">
        <f t="shared" si="75"/>
        <v>901.05078809106828</v>
      </c>
      <c r="T233" s="28">
        <f t="shared" si="81"/>
        <v>2.254</v>
      </c>
      <c r="U233" s="16">
        <v>2500</v>
      </c>
      <c r="V233" s="16">
        <v>2500</v>
      </c>
      <c r="W233" s="16">
        <v>3700</v>
      </c>
      <c r="X233" s="16">
        <v>7200</v>
      </c>
      <c r="Y233" s="16"/>
      <c r="Z233" s="16">
        <f t="shared" si="85"/>
        <v>15900</v>
      </c>
      <c r="AA233" s="17">
        <v>3600</v>
      </c>
      <c r="AB233" s="17">
        <f>Z233*1.1</f>
        <v>17490</v>
      </c>
      <c r="AC233" s="17">
        <v>4160</v>
      </c>
      <c r="AD233" s="17">
        <v>1050</v>
      </c>
      <c r="AE233" s="17">
        <f>AC233*1.4</f>
        <v>5824</v>
      </c>
      <c r="AF233" s="16">
        <f t="shared" si="84"/>
        <v>15900</v>
      </c>
      <c r="AG233" s="18">
        <f t="shared" si="79"/>
        <v>7.4378687645270878</v>
      </c>
      <c r="AH233" s="19">
        <v>3.88</v>
      </c>
      <c r="AI233" s="19">
        <f t="shared" si="80"/>
        <v>3.8221153846153846</v>
      </c>
      <c r="AJ233" s="17" t="s">
        <v>110</v>
      </c>
      <c r="AK233" s="16">
        <f t="shared" si="82"/>
        <v>5737.1134020618556</v>
      </c>
      <c r="AL233" s="26">
        <f t="shared" si="83"/>
        <v>1.522</v>
      </c>
    </row>
    <row r="234" spans="1:38">
      <c r="A234" s="72"/>
      <c r="B234" s="11" t="s">
        <v>140</v>
      </c>
      <c r="C234" s="12">
        <v>2100</v>
      </c>
      <c r="D234" s="12">
        <v>2100</v>
      </c>
      <c r="E234" s="12">
        <v>3500</v>
      </c>
      <c r="F234" s="12">
        <v>7800</v>
      </c>
      <c r="G234" s="12"/>
      <c r="H234" s="12">
        <f t="shared" si="69"/>
        <v>15500</v>
      </c>
      <c r="I234" s="23">
        <v>3500</v>
      </c>
      <c r="J234" s="24">
        <f t="shared" si="70"/>
        <v>16300</v>
      </c>
      <c r="K234" s="13">
        <v>4350</v>
      </c>
      <c r="L234" s="25">
        <v>1150</v>
      </c>
      <c r="M234" s="13">
        <f t="shared" si="71"/>
        <v>5220</v>
      </c>
      <c r="N234" s="12">
        <f t="shared" si="72"/>
        <v>15500</v>
      </c>
      <c r="O234" s="14">
        <f t="shared" si="73"/>
        <v>7.7775791167530848</v>
      </c>
      <c r="P234" s="21">
        <v>5.72</v>
      </c>
      <c r="Q234" s="15">
        <f t="shared" si="74"/>
        <v>3.5632183908045976</v>
      </c>
      <c r="R234" s="13" t="s">
        <v>110</v>
      </c>
      <c r="S234" s="12">
        <f t="shared" si="75"/>
        <v>948.42657342657344</v>
      </c>
      <c r="T234" s="28">
        <f t="shared" si="81"/>
        <v>2.258</v>
      </c>
      <c r="U234" s="16">
        <v>2500</v>
      </c>
      <c r="V234" s="16">
        <v>2500</v>
      </c>
      <c r="W234" s="16">
        <v>3700</v>
      </c>
      <c r="X234" s="16">
        <v>8600</v>
      </c>
      <c r="Y234" s="16"/>
      <c r="Z234" s="16">
        <f t="shared" si="85"/>
        <v>17300</v>
      </c>
      <c r="AA234" s="17">
        <v>3600</v>
      </c>
      <c r="AB234" s="17">
        <v>19000</v>
      </c>
      <c r="AC234" s="17">
        <v>4460</v>
      </c>
      <c r="AD234" s="17">
        <v>1050</v>
      </c>
      <c r="AE234" s="17">
        <f>AC234*1.4</f>
        <v>6244</v>
      </c>
      <c r="AF234" s="16">
        <f t="shared" si="84"/>
        <v>17300</v>
      </c>
      <c r="AG234" s="18">
        <f t="shared" si="79"/>
        <v>7.9742535311997145</v>
      </c>
      <c r="AH234" s="19">
        <v>3.83</v>
      </c>
      <c r="AI234" s="19">
        <f t="shared" si="80"/>
        <v>3.8789237668161434</v>
      </c>
      <c r="AJ234" s="17" t="s">
        <v>110</v>
      </c>
      <c r="AK234" s="16">
        <f t="shared" si="82"/>
        <v>6323.7597911227149</v>
      </c>
      <c r="AL234" s="26">
        <f t="shared" si="83"/>
        <v>1.502</v>
      </c>
    </row>
    <row r="235" spans="1:38">
      <c r="A235" s="72"/>
      <c r="B235" s="11" t="s">
        <v>80</v>
      </c>
      <c r="C235" s="12">
        <v>2100</v>
      </c>
      <c r="D235" s="12">
        <v>2100</v>
      </c>
      <c r="E235" s="12">
        <v>5000</v>
      </c>
      <c r="F235" s="12">
        <v>5000</v>
      </c>
      <c r="G235" s="12"/>
      <c r="H235" s="12">
        <f t="shared" si="69"/>
        <v>14200</v>
      </c>
      <c r="I235" s="23">
        <v>3500</v>
      </c>
      <c r="J235" s="24">
        <f t="shared" si="70"/>
        <v>15000</v>
      </c>
      <c r="K235" s="13">
        <v>3820</v>
      </c>
      <c r="L235" s="25">
        <v>1150</v>
      </c>
      <c r="M235" s="13">
        <f t="shared" si="71"/>
        <v>4584</v>
      </c>
      <c r="N235" s="12">
        <f t="shared" si="72"/>
        <v>14200</v>
      </c>
      <c r="O235" s="14">
        <f t="shared" si="73"/>
        <v>6.8299660289647779</v>
      </c>
      <c r="P235" s="21">
        <v>5.73</v>
      </c>
      <c r="Q235" s="15">
        <f t="shared" si="74"/>
        <v>3.7172774869109948</v>
      </c>
      <c r="R235" s="13" t="s">
        <v>110</v>
      </c>
      <c r="S235" s="12">
        <f t="shared" si="75"/>
        <v>867.36474694589879</v>
      </c>
      <c r="T235" s="28">
        <f t="shared" si="81"/>
        <v>2.2620000000000005</v>
      </c>
      <c r="U235" s="16">
        <v>2500</v>
      </c>
      <c r="V235" s="16">
        <v>2500</v>
      </c>
      <c r="W235" s="16">
        <v>5500</v>
      </c>
      <c r="X235" s="16">
        <v>5500</v>
      </c>
      <c r="Y235" s="16"/>
      <c r="Z235" s="16">
        <f t="shared" si="85"/>
        <v>16000</v>
      </c>
      <c r="AA235" s="17">
        <v>3600</v>
      </c>
      <c r="AB235" s="17">
        <f>Z235*1.1</f>
        <v>17600</v>
      </c>
      <c r="AC235" s="17">
        <v>4170</v>
      </c>
      <c r="AD235" s="17">
        <v>1050</v>
      </c>
      <c r="AE235" s="17">
        <f>AC235*1.4</f>
        <v>5838</v>
      </c>
      <c r="AF235" s="16">
        <f t="shared" si="84"/>
        <v>16000</v>
      </c>
      <c r="AG235" s="18">
        <f t="shared" si="79"/>
        <v>7.4557482567495086</v>
      </c>
      <c r="AH235" s="19">
        <v>3.85</v>
      </c>
      <c r="AI235" s="19">
        <f t="shared" si="80"/>
        <v>3.8369304556354917</v>
      </c>
      <c r="AJ235" s="17" t="s">
        <v>110</v>
      </c>
      <c r="AK235" s="16">
        <f t="shared" si="82"/>
        <v>5818.181818181818</v>
      </c>
      <c r="AL235" s="26">
        <f t="shared" si="83"/>
        <v>1.51</v>
      </c>
    </row>
    <row r="236" spans="1:38">
      <c r="A236" s="72"/>
      <c r="B236" s="11" t="s">
        <v>113</v>
      </c>
      <c r="C236" s="12">
        <v>2100</v>
      </c>
      <c r="D236" s="12">
        <v>2100</v>
      </c>
      <c r="E236" s="12">
        <v>4800</v>
      </c>
      <c r="F236" s="12">
        <v>7000</v>
      </c>
      <c r="G236" s="12"/>
      <c r="H236" s="12">
        <f t="shared" si="69"/>
        <v>16000</v>
      </c>
      <c r="I236" s="23">
        <v>3500</v>
      </c>
      <c r="J236" s="24">
        <f t="shared" si="70"/>
        <v>16800</v>
      </c>
      <c r="K236" s="13">
        <v>4350</v>
      </c>
      <c r="L236" s="25">
        <v>1150</v>
      </c>
      <c r="M236" s="13">
        <f t="shared" si="71"/>
        <v>5220</v>
      </c>
      <c r="N236" s="12">
        <f t="shared" si="72"/>
        <v>16000</v>
      </c>
      <c r="O236" s="14">
        <f t="shared" si="73"/>
        <v>7.7775791167530848</v>
      </c>
      <c r="P236" s="21">
        <v>5.74</v>
      </c>
      <c r="Q236" s="15">
        <f t="shared" si="74"/>
        <v>3.6781609195402298</v>
      </c>
      <c r="R236" s="13" t="s">
        <v>110</v>
      </c>
      <c r="S236" s="12">
        <f t="shared" si="75"/>
        <v>975.60975609756099</v>
      </c>
      <c r="T236" s="28">
        <f t="shared" si="81"/>
        <v>2.2660000000000005</v>
      </c>
      <c r="U236" s="16">
        <v>2500</v>
      </c>
      <c r="V236" s="16">
        <v>2500</v>
      </c>
      <c r="W236" s="16">
        <v>5500</v>
      </c>
      <c r="X236" s="16">
        <v>7200</v>
      </c>
      <c r="Y236" s="16"/>
      <c r="Z236" s="16">
        <f t="shared" si="85"/>
        <v>17700</v>
      </c>
      <c r="AA236" s="17">
        <v>3600</v>
      </c>
      <c r="AB236" s="17">
        <v>19000</v>
      </c>
      <c r="AC236" s="17">
        <v>4530</v>
      </c>
      <c r="AD236" s="17">
        <v>1050</v>
      </c>
      <c r="AE236" s="17">
        <f>AC236*1.4</f>
        <v>6342</v>
      </c>
      <c r="AF236" s="16">
        <f t="shared" si="84"/>
        <v>17700</v>
      </c>
      <c r="AG236" s="18">
        <f t="shared" si="79"/>
        <v>8.099409976756661</v>
      </c>
      <c r="AH236" s="19">
        <v>3.83</v>
      </c>
      <c r="AI236" s="19">
        <f t="shared" si="80"/>
        <v>3.9072847682119205</v>
      </c>
      <c r="AJ236" s="17" t="s">
        <v>110</v>
      </c>
      <c r="AK236" s="16">
        <f t="shared" si="82"/>
        <v>6469.9738903394255</v>
      </c>
      <c r="AL236" s="26">
        <f t="shared" si="83"/>
        <v>1.502</v>
      </c>
    </row>
    <row r="237" spans="1:38">
      <c r="A237" s="72"/>
      <c r="B237" s="11" t="s">
        <v>180</v>
      </c>
      <c r="C237" s="12">
        <v>2000</v>
      </c>
      <c r="D237" s="12">
        <v>2000</v>
      </c>
      <c r="E237" s="12">
        <v>4800</v>
      </c>
      <c r="F237" s="12">
        <v>7200</v>
      </c>
      <c r="G237" s="12"/>
      <c r="H237" s="12">
        <f t="shared" si="69"/>
        <v>16000</v>
      </c>
      <c r="I237" s="23">
        <v>3500</v>
      </c>
      <c r="J237" s="24">
        <f t="shared" si="70"/>
        <v>16800</v>
      </c>
      <c r="K237" s="13">
        <v>4420</v>
      </c>
      <c r="L237" s="25">
        <v>1150</v>
      </c>
      <c r="M237" s="13">
        <f t="shared" si="71"/>
        <v>5304</v>
      </c>
      <c r="N237" s="12">
        <f t="shared" si="72"/>
        <v>16000</v>
      </c>
      <c r="O237" s="14">
        <f t="shared" si="73"/>
        <v>7.9027355623100313</v>
      </c>
      <c r="P237" s="21">
        <v>5.75</v>
      </c>
      <c r="Q237" s="15">
        <f t="shared" si="74"/>
        <v>3.6199095022624435</v>
      </c>
      <c r="R237" s="13" t="s">
        <v>110</v>
      </c>
      <c r="S237" s="12">
        <f t="shared" si="75"/>
        <v>973.91304347826087</v>
      </c>
      <c r="T237" s="28">
        <f t="shared" si="81"/>
        <v>2.27</v>
      </c>
      <c r="U237" s="16">
        <v>2300</v>
      </c>
      <c r="V237" s="16">
        <v>2300</v>
      </c>
      <c r="W237" s="16">
        <v>5200</v>
      </c>
      <c r="X237" s="16">
        <v>8200</v>
      </c>
      <c r="Y237" s="16"/>
      <c r="Z237" s="16">
        <f t="shared" si="85"/>
        <v>18000</v>
      </c>
      <c r="AA237" s="17">
        <v>3600</v>
      </c>
      <c r="AB237" s="17">
        <v>19000</v>
      </c>
      <c r="AC237" s="17">
        <v>4790</v>
      </c>
      <c r="AD237" s="17">
        <v>1050</v>
      </c>
      <c r="AE237" s="17">
        <v>6500</v>
      </c>
      <c r="AF237" s="16">
        <f t="shared" si="84"/>
        <v>18000</v>
      </c>
      <c r="AG237" s="18">
        <f t="shared" si="79"/>
        <v>8.5642767745396036</v>
      </c>
      <c r="AH237" s="19">
        <v>3.82</v>
      </c>
      <c r="AI237" s="19">
        <f t="shared" si="80"/>
        <v>3.757828810020877</v>
      </c>
      <c r="AJ237" s="17" t="s">
        <v>110</v>
      </c>
      <c r="AK237" s="16">
        <f t="shared" si="82"/>
        <v>6596.8586387434552</v>
      </c>
      <c r="AL237" s="26">
        <f t="shared" si="83"/>
        <v>1.498</v>
      </c>
    </row>
    <row r="238" spans="1:38">
      <c r="A238" s="72"/>
      <c r="B238" s="11" t="s">
        <v>81</v>
      </c>
      <c r="C238" s="12">
        <v>2100</v>
      </c>
      <c r="D238" s="12">
        <v>2600</v>
      </c>
      <c r="E238" s="12">
        <v>2600</v>
      </c>
      <c r="F238" s="12">
        <v>7000</v>
      </c>
      <c r="G238" s="12"/>
      <c r="H238" s="12">
        <f t="shared" si="69"/>
        <v>14300</v>
      </c>
      <c r="I238" s="23">
        <v>3500</v>
      </c>
      <c r="J238" s="24">
        <f t="shared" si="70"/>
        <v>15100</v>
      </c>
      <c r="K238" s="13">
        <v>3860</v>
      </c>
      <c r="L238" s="25">
        <v>1150</v>
      </c>
      <c r="M238" s="13">
        <f t="shared" si="71"/>
        <v>4632</v>
      </c>
      <c r="N238" s="12">
        <f t="shared" si="72"/>
        <v>14300</v>
      </c>
      <c r="O238" s="14">
        <f t="shared" si="73"/>
        <v>6.9014839978544611</v>
      </c>
      <c r="P238" s="21">
        <v>5.7</v>
      </c>
      <c r="Q238" s="15">
        <f t="shared" si="74"/>
        <v>3.704663212435233</v>
      </c>
      <c r="R238" s="13" t="s">
        <v>110</v>
      </c>
      <c r="S238" s="12">
        <f t="shared" si="75"/>
        <v>878.07017543859649</v>
      </c>
      <c r="T238" s="28">
        <f t="shared" si="81"/>
        <v>2.2500000000000004</v>
      </c>
      <c r="U238" s="16">
        <v>2500</v>
      </c>
      <c r="V238" s="16">
        <v>3000</v>
      </c>
      <c r="W238" s="16">
        <v>3000</v>
      </c>
      <c r="X238" s="16">
        <v>6300</v>
      </c>
      <c r="Y238" s="16"/>
      <c r="Z238" s="16">
        <f t="shared" si="85"/>
        <v>14800</v>
      </c>
      <c r="AA238" s="17">
        <v>3600</v>
      </c>
      <c r="AB238" s="17">
        <f>Z238*1.1</f>
        <v>16280.000000000002</v>
      </c>
      <c r="AC238" s="17">
        <v>3910</v>
      </c>
      <c r="AD238" s="17">
        <v>1050</v>
      </c>
      <c r="AE238" s="17">
        <f>AC238*1.4</f>
        <v>5474</v>
      </c>
      <c r="AF238" s="16">
        <f t="shared" si="84"/>
        <v>14800</v>
      </c>
      <c r="AG238" s="18">
        <f t="shared" si="79"/>
        <v>6.990881458966566</v>
      </c>
      <c r="AH238" s="19">
        <v>3.91</v>
      </c>
      <c r="AI238" s="19">
        <f t="shared" si="80"/>
        <v>3.785166240409207</v>
      </c>
      <c r="AJ238" s="17" t="s">
        <v>110</v>
      </c>
      <c r="AK238" s="16">
        <f t="shared" si="82"/>
        <v>5299.2327365728897</v>
      </c>
      <c r="AL238" s="26">
        <f t="shared" si="83"/>
        <v>1.534</v>
      </c>
    </row>
    <row r="239" spans="1:38">
      <c r="A239" s="72"/>
      <c r="B239" s="11" t="s">
        <v>141</v>
      </c>
      <c r="C239" s="12">
        <v>2100</v>
      </c>
      <c r="D239" s="12">
        <v>2600</v>
      </c>
      <c r="E239" s="12">
        <v>2600</v>
      </c>
      <c r="F239" s="12">
        <v>7800</v>
      </c>
      <c r="G239" s="12"/>
      <c r="H239" s="12">
        <f t="shared" si="69"/>
        <v>15100</v>
      </c>
      <c r="I239" s="23">
        <v>3500</v>
      </c>
      <c r="J239" s="24">
        <f t="shared" si="70"/>
        <v>15900</v>
      </c>
      <c r="K239" s="13">
        <v>4500</v>
      </c>
      <c r="L239" s="25">
        <v>1150</v>
      </c>
      <c r="M239" s="13">
        <f t="shared" si="71"/>
        <v>5400</v>
      </c>
      <c r="N239" s="12">
        <f t="shared" si="72"/>
        <v>15100</v>
      </c>
      <c r="O239" s="14">
        <f t="shared" si="73"/>
        <v>8.0457715000893977</v>
      </c>
      <c r="P239" s="21">
        <v>5.7</v>
      </c>
      <c r="Q239" s="15">
        <f t="shared" si="74"/>
        <v>3.3555555555555556</v>
      </c>
      <c r="R239" s="13" t="s">
        <v>110</v>
      </c>
      <c r="S239" s="12">
        <f t="shared" si="75"/>
        <v>927.19298245614038</v>
      </c>
      <c r="T239" s="28">
        <f t="shared" si="81"/>
        <v>2.2500000000000004</v>
      </c>
      <c r="U239" s="16">
        <v>2500</v>
      </c>
      <c r="V239" s="16">
        <v>2800</v>
      </c>
      <c r="W239" s="16">
        <v>2800</v>
      </c>
      <c r="X239" s="16">
        <v>7600</v>
      </c>
      <c r="Y239" s="16"/>
      <c r="Z239" s="16">
        <f t="shared" si="85"/>
        <v>15700</v>
      </c>
      <c r="AA239" s="17">
        <v>3600</v>
      </c>
      <c r="AB239" s="17">
        <f>Z239*1.1</f>
        <v>17270</v>
      </c>
      <c r="AC239" s="17">
        <v>4500</v>
      </c>
      <c r="AD239" s="17">
        <v>1050</v>
      </c>
      <c r="AE239" s="17">
        <f>AC239*1.4</f>
        <v>6300</v>
      </c>
      <c r="AF239" s="16">
        <f t="shared" si="84"/>
        <v>15700</v>
      </c>
      <c r="AG239" s="18">
        <f t="shared" si="79"/>
        <v>8.0457715000893977</v>
      </c>
      <c r="AH239" s="19">
        <v>3.88</v>
      </c>
      <c r="AI239" s="19">
        <f t="shared" si="80"/>
        <v>3.4888888888888889</v>
      </c>
      <c r="AJ239" s="17" t="s">
        <v>110</v>
      </c>
      <c r="AK239" s="16">
        <f t="shared" si="82"/>
        <v>5664.9484536082473</v>
      </c>
      <c r="AL239" s="26">
        <f t="shared" si="83"/>
        <v>1.522</v>
      </c>
    </row>
    <row r="240" spans="1:38">
      <c r="A240" s="72"/>
      <c r="B240" s="11" t="s">
        <v>83</v>
      </c>
      <c r="C240" s="12">
        <v>2100</v>
      </c>
      <c r="D240" s="12">
        <v>2600</v>
      </c>
      <c r="E240" s="12">
        <v>3500</v>
      </c>
      <c r="F240" s="12">
        <v>7000</v>
      </c>
      <c r="G240" s="12"/>
      <c r="H240" s="12">
        <f t="shared" si="69"/>
        <v>15200</v>
      </c>
      <c r="I240" s="23">
        <v>3500</v>
      </c>
      <c r="J240" s="24">
        <f t="shared" si="70"/>
        <v>16000</v>
      </c>
      <c r="K240" s="13">
        <v>4290</v>
      </c>
      <c r="L240" s="25">
        <v>1150</v>
      </c>
      <c r="M240" s="13">
        <f t="shared" si="71"/>
        <v>5148</v>
      </c>
      <c r="N240" s="12">
        <f t="shared" si="72"/>
        <v>15200</v>
      </c>
      <c r="O240" s="14">
        <f t="shared" si="73"/>
        <v>7.6703021634185591</v>
      </c>
      <c r="P240" s="21">
        <v>5.71</v>
      </c>
      <c r="Q240" s="15">
        <f t="shared" si="74"/>
        <v>3.5431235431235431</v>
      </c>
      <c r="R240" s="13" t="s">
        <v>110</v>
      </c>
      <c r="S240" s="12">
        <f t="shared" si="75"/>
        <v>931.69877408056038</v>
      </c>
      <c r="T240" s="28">
        <f t="shared" si="81"/>
        <v>2.254</v>
      </c>
      <c r="U240" s="16">
        <v>2300</v>
      </c>
      <c r="V240" s="16">
        <v>2500</v>
      </c>
      <c r="W240" s="16">
        <v>3000</v>
      </c>
      <c r="X240" s="16">
        <v>7200</v>
      </c>
      <c r="Y240" s="16"/>
      <c r="Z240" s="16">
        <f t="shared" si="85"/>
        <v>15000</v>
      </c>
      <c r="AA240" s="17">
        <v>3600</v>
      </c>
      <c r="AB240" s="17">
        <f>Z240*1.1</f>
        <v>16500</v>
      </c>
      <c r="AC240" s="17">
        <v>3940</v>
      </c>
      <c r="AD240" s="17">
        <v>1050</v>
      </c>
      <c r="AE240" s="17">
        <f>AC240*1.4</f>
        <v>5516</v>
      </c>
      <c r="AF240" s="16">
        <f t="shared" si="84"/>
        <v>15000</v>
      </c>
      <c r="AG240" s="18">
        <f t="shared" si="79"/>
        <v>7.0445199356338275</v>
      </c>
      <c r="AH240" s="19">
        <v>3.88</v>
      </c>
      <c r="AI240" s="19">
        <f t="shared" si="80"/>
        <v>3.8071065989847717</v>
      </c>
      <c r="AJ240" s="17" t="s">
        <v>110</v>
      </c>
      <c r="AK240" s="16">
        <f t="shared" si="82"/>
        <v>5412.3711340206191</v>
      </c>
      <c r="AL240" s="26">
        <f t="shared" si="83"/>
        <v>1.522</v>
      </c>
    </row>
    <row r="241" spans="1:38">
      <c r="A241" s="72"/>
      <c r="B241" s="11" t="s">
        <v>163</v>
      </c>
      <c r="C241" s="12">
        <v>2100</v>
      </c>
      <c r="D241" s="12">
        <v>2600</v>
      </c>
      <c r="E241" s="12">
        <v>3500</v>
      </c>
      <c r="F241" s="12">
        <v>7800</v>
      </c>
      <c r="G241" s="12"/>
      <c r="H241" s="12">
        <f t="shared" si="69"/>
        <v>16000</v>
      </c>
      <c r="I241" s="23">
        <v>3500</v>
      </c>
      <c r="J241" s="24">
        <f t="shared" si="70"/>
        <v>16800</v>
      </c>
      <c r="K241" s="13">
        <v>4500</v>
      </c>
      <c r="L241" s="25">
        <v>1150</v>
      </c>
      <c r="M241" s="13">
        <f t="shared" si="71"/>
        <v>5400</v>
      </c>
      <c r="N241" s="12">
        <f t="shared" si="72"/>
        <v>16000</v>
      </c>
      <c r="O241" s="14">
        <f t="shared" si="73"/>
        <v>8.0457715000893977</v>
      </c>
      <c r="P241" s="21">
        <v>5.71</v>
      </c>
      <c r="Q241" s="15">
        <f t="shared" si="74"/>
        <v>3.5555555555555554</v>
      </c>
      <c r="R241" s="13" t="s">
        <v>110</v>
      </c>
      <c r="S241" s="12">
        <f t="shared" si="75"/>
        <v>980.73555166374786</v>
      </c>
      <c r="T241" s="28">
        <f t="shared" si="81"/>
        <v>2.254</v>
      </c>
      <c r="U241" s="16">
        <v>2500</v>
      </c>
      <c r="V241" s="16">
        <v>3000</v>
      </c>
      <c r="W241" s="16">
        <v>3700</v>
      </c>
      <c r="X241" s="16">
        <v>8600</v>
      </c>
      <c r="Y241" s="16"/>
      <c r="Z241" s="16">
        <f t="shared" si="85"/>
        <v>17800</v>
      </c>
      <c r="AA241" s="17">
        <v>3600</v>
      </c>
      <c r="AB241" s="17">
        <v>19000</v>
      </c>
      <c r="AC241" s="17">
        <v>4550</v>
      </c>
      <c r="AD241" s="17">
        <v>1050</v>
      </c>
      <c r="AE241" s="17">
        <f>AC241*1.4</f>
        <v>6370</v>
      </c>
      <c r="AF241" s="16">
        <f t="shared" si="84"/>
        <v>17800</v>
      </c>
      <c r="AG241" s="18">
        <f t="shared" si="79"/>
        <v>8.1351689612015026</v>
      </c>
      <c r="AH241" s="19">
        <v>3.83</v>
      </c>
      <c r="AI241" s="19">
        <f t="shared" si="80"/>
        <v>3.912087912087912</v>
      </c>
      <c r="AJ241" s="17" t="s">
        <v>110</v>
      </c>
      <c r="AK241" s="16">
        <f t="shared" si="82"/>
        <v>6506.5274151436033</v>
      </c>
      <c r="AL241" s="26">
        <f t="shared" si="83"/>
        <v>1.502</v>
      </c>
    </row>
    <row r="242" spans="1:38">
      <c r="A242" s="72"/>
      <c r="B242" s="11" t="s">
        <v>84</v>
      </c>
      <c r="C242" s="12">
        <v>2100</v>
      </c>
      <c r="D242" s="12">
        <v>2600</v>
      </c>
      <c r="E242" s="12">
        <v>5000</v>
      </c>
      <c r="F242" s="12">
        <v>5000</v>
      </c>
      <c r="G242" s="12"/>
      <c r="H242" s="12">
        <f t="shared" si="69"/>
        <v>14700</v>
      </c>
      <c r="I242" s="23">
        <v>3500</v>
      </c>
      <c r="J242" s="24">
        <f t="shared" si="70"/>
        <v>15500</v>
      </c>
      <c r="K242" s="13">
        <v>4100</v>
      </c>
      <c r="L242" s="25">
        <v>1150</v>
      </c>
      <c r="M242" s="13">
        <f t="shared" si="71"/>
        <v>4920</v>
      </c>
      <c r="N242" s="12">
        <f t="shared" si="72"/>
        <v>14700</v>
      </c>
      <c r="O242" s="14">
        <f t="shared" si="73"/>
        <v>7.3305918111925621</v>
      </c>
      <c r="P242" s="21">
        <v>5.72</v>
      </c>
      <c r="Q242" s="15">
        <f t="shared" si="74"/>
        <v>3.5853658536585367</v>
      </c>
      <c r="R242" s="13" t="s">
        <v>110</v>
      </c>
      <c r="S242" s="12">
        <f t="shared" si="75"/>
        <v>899.47552447552459</v>
      </c>
      <c r="T242" s="28">
        <f t="shared" si="81"/>
        <v>2.258</v>
      </c>
      <c r="U242" s="16">
        <v>2500</v>
      </c>
      <c r="V242" s="16">
        <v>3000</v>
      </c>
      <c r="W242" s="16">
        <v>5500</v>
      </c>
      <c r="X242" s="16">
        <v>5500</v>
      </c>
      <c r="Y242" s="16"/>
      <c r="Z242" s="16">
        <f t="shared" si="85"/>
        <v>16500</v>
      </c>
      <c r="AA242" s="17">
        <v>3600</v>
      </c>
      <c r="AB242" s="17">
        <f>Z242*1.1</f>
        <v>18150</v>
      </c>
      <c r="AC242" s="17">
        <v>4250</v>
      </c>
      <c r="AD242" s="17">
        <v>1050</v>
      </c>
      <c r="AE242" s="17">
        <f>AC242*1.4</f>
        <v>5950</v>
      </c>
      <c r="AF242" s="16">
        <f t="shared" si="84"/>
        <v>16500</v>
      </c>
      <c r="AG242" s="18">
        <f t="shared" si="79"/>
        <v>7.5987841945288759</v>
      </c>
      <c r="AH242" s="19">
        <v>3.85</v>
      </c>
      <c r="AI242" s="19">
        <f t="shared" si="80"/>
        <v>3.8823529411764706</v>
      </c>
      <c r="AJ242" s="17" t="s">
        <v>110</v>
      </c>
      <c r="AK242" s="16">
        <f t="shared" si="82"/>
        <v>6000</v>
      </c>
      <c r="AL242" s="26">
        <f t="shared" si="83"/>
        <v>1.51</v>
      </c>
    </row>
    <row r="243" spans="1:38">
      <c r="A243" s="72"/>
      <c r="B243" s="11" t="s">
        <v>164</v>
      </c>
      <c r="C243" s="12">
        <v>2100</v>
      </c>
      <c r="D243" s="12">
        <v>2600</v>
      </c>
      <c r="E243" s="12">
        <v>5000</v>
      </c>
      <c r="F243" s="12">
        <v>6200</v>
      </c>
      <c r="G243" s="12"/>
      <c r="H243" s="12">
        <f t="shared" si="69"/>
        <v>15900</v>
      </c>
      <c r="I243" s="23">
        <v>3500</v>
      </c>
      <c r="J243" s="24">
        <f t="shared" si="70"/>
        <v>16700</v>
      </c>
      <c r="K243" s="13">
        <v>4550</v>
      </c>
      <c r="L243" s="25">
        <v>1150</v>
      </c>
      <c r="M243" s="13">
        <f t="shared" si="71"/>
        <v>5460</v>
      </c>
      <c r="N243" s="12">
        <f t="shared" si="72"/>
        <v>15900</v>
      </c>
      <c r="O243" s="14">
        <f t="shared" si="73"/>
        <v>8.1351689612015026</v>
      </c>
      <c r="P243" s="21">
        <v>5.7299999999999995</v>
      </c>
      <c r="Q243" s="15">
        <f t="shared" si="74"/>
        <v>3.4945054945054945</v>
      </c>
      <c r="R243" s="13" t="s">
        <v>110</v>
      </c>
      <c r="S243" s="12">
        <f t="shared" si="75"/>
        <v>971.20418848167549</v>
      </c>
      <c r="T243" s="28">
        <f t="shared" si="81"/>
        <v>2.262</v>
      </c>
      <c r="U243" s="16">
        <v>2500</v>
      </c>
      <c r="V243" s="16">
        <v>3000</v>
      </c>
      <c r="W243" s="16">
        <v>5500</v>
      </c>
      <c r="X243" s="16">
        <v>7000</v>
      </c>
      <c r="Y243" s="16"/>
      <c r="Z243" s="16">
        <f t="shared" si="85"/>
        <v>18000</v>
      </c>
      <c r="AA243" s="17">
        <v>3600</v>
      </c>
      <c r="AB243" s="17">
        <v>19000</v>
      </c>
      <c r="AC243" s="17">
        <v>4850</v>
      </c>
      <c r="AD243" s="17">
        <v>1050</v>
      </c>
      <c r="AE243" s="17">
        <v>6500</v>
      </c>
      <c r="AF243" s="16">
        <f t="shared" si="84"/>
        <v>18000</v>
      </c>
      <c r="AG243" s="18">
        <f t="shared" si="79"/>
        <v>8.6715537278741284</v>
      </c>
      <c r="AH243" s="19">
        <v>3.82</v>
      </c>
      <c r="AI243" s="19">
        <f t="shared" si="80"/>
        <v>3.7113402061855671</v>
      </c>
      <c r="AJ243" s="17" t="s">
        <v>110</v>
      </c>
      <c r="AK243" s="16">
        <f t="shared" si="82"/>
        <v>6596.8586387434552</v>
      </c>
      <c r="AL243" s="26">
        <f t="shared" si="83"/>
        <v>1.498</v>
      </c>
    </row>
    <row r="244" spans="1:38">
      <c r="A244" s="72"/>
      <c r="B244" s="11" t="s">
        <v>181</v>
      </c>
      <c r="C244" s="12">
        <v>2100</v>
      </c>
      <c r="D244" s="12">
        <v>2600</v>
      </c>
      <c r="E244" s="12">
        <v>4200</v>
      </c>
      <c r="F244" s="12">
        <v>7000</v>
      </c>
      <c r="G244" s="12"/>
      <c r="H244" s="12">
        <f t="shared" si="69"/>
        <v>15900</v>
      </c>
      <c r="I244" s="23">
        <v>3500</v>
      </c>
      <c r="J244" s="24">
        <f t="shared" si="70"/>
        <v>16700</v>
      </c>
      <c r="K244" s="13">
        <v>4460</v>
      </c>
      <c r="L244" s="25">
        <v>1150</v>
      </c>
      <c r="M244" s="13">
        <f t="shared" si="71"/>
        <v>5352</v>
      </c>
      <c r="N244" s="12">
        <f t="shared" si="72"/>
        <v>15900</v>
      </c>
      <c r="O244" s="14">
        <f t="shared" si="73"/>
        <v>7.9742535311997145</v>
      </c>
      <c r="P244" s="21">
        <v>5.74</v>
      </c>
      <c r="Q244" s="15">
        <f t="shared" si="74"/>
        <v>3.5650224215246635</v>
      </c>
      <c r="R244" s="13" t="s">
        <v>110</v>
      </c>
      <c r="S244" s="12">
        <f t="shared" si="75"/>
        <v>969.51219512195121</v>
      </c>
      <c r="T244" s="28">
        <f t="shared" si="81"/>
        <v>2.2660000000000005</v>
      </c>
      <c r="U244" s="16">
        <v>2200</v>
      </c>
      <c r="V244" s="16">
        <v>2800</v>
      </c>
      <c r="W244" s="16">
        <v>5000</v>
      </c>
      <c r="X244" s="16">
        <v>8000</v>
      </c>
      <c r="Y244" s="16"/>
      <c r="Z244" s="16">
        <f t="shared" si="85"/>
        <v>18000</v>
      </c>
      <c r="AA244" s="17">
        <v>3600</v>
      </c>
      <c r="AB244" s="17">
        <v>19000</v>
      </c>
      <c r="AC244" s="17">
        <v>4930</v>
      </c>
      <c r="AD244" s="17">
        <v>1050</v>
      </c>
      <c r="AE244" s="17">
        <f>AC244*1.4</f>
        <v>6902</v>
      </c>
      <c r="AF244" s="16">
        <f t="shared" si="84"/>
        <v>18000</v>
      </c>
      <c r="AG244" s="18">
        <f t="shared" si="79"/>
        <v>8.8145896656534966</v>
      </c>
      <c r="AH244" s="19">
        <v>3.82</v>
      </c>
      <c r="AI244" s="19">
        <f t="shared" si="80"/>
        <v>3.6511156186612577</v>
      </c>
      <c r="AJ244" s="17" t="s">
        <v>110</v>
      </c>
      <c r="AK244" s="16">
        <f t="shared" si="82"/>
        <v>6596.8586387434552</v>
      </c>
      <c r="AL244" s="26">
        <f t="shared" si="83"/>
        <v>1.498</v>
      </c>
    </row>
    <row r="245" spans="1:38">
      <c r="A245" s="72"/>
      <c r="B245" s="11" t="s">
        <v>85</v>
      </c>
      <c r="C245" s="12">
        <v>2100</v>
      </c>
      <c r="D245" s="12">
        <v>3500</v>
      </c>
      <c r="E245" s="12">
        <v>3500</v>
      </c>
      <c r="F245" s="12">
        <v>5000</v>
      </c>
      <c r="G245" s="12"/>
      <c r="H245" s="12">
        <f t="shared" si="69"/>
        <v>14100</v>
      </c>
      <c r="I245" s="23">
        <v>3500</v>
      </c>
      <c r="J245" s="24">
        <f t="shared" si="70"/>
        <v>14900</v>
      </c>
      <c r="K245" s="13">
        <v>3920</v>
      </c>
      <c r="L245" s="25">
        <v>1150</v>
      </c>
      <c r="M245" s="13">
        <f t="shared" si="71"/>
        <v>4704</v>
      </c>
      <c r="N245" s="12">
        <f t="shared" si="72"/>
        <v>14100</v>
      </c>
      <c r="O245" s="14">
        <f t="shared" si="73"/>
        <v>7.0087609511889859</v>
      </c>
      <c r="P245" s="21">
        <v>5.75</v>
      </c>
      <c r="Q245" s="15">
        <f t="shared" si="74"/>
        <v>3.5969387755102042</v>
      </c>
      <c r="R245" s="13" t="s">
        <v>110</v>
      </c>
      <c r="S245" s="12">
        <f t="shared" si="75"/>
        <v>858.26086956521738</v>
      </c>
      <c r="T245" s="28">
        <f t="shared" si="81"/>
        <v>2.27</v>
      </c>
      <c r="U245" s="16">
        <v>2500</v>
      </c>
      <c r="V245" s="16">
        <v>3700</v>
      </c>
      <c r="W245" s="16">
        <v>3700</v>
      </c>
      <c r="X245" s="16">
        <v>5500</v>
      </c>
      <c r="Y245" s="16"/>
      <c r="Z245" s="16">
        <f t="shared" si="85"/>
        <v>15400</v>
      </c>
      <c r="AA245" s="17">
        <v>3600</v>
      </c>
      <c r="AB245" s="17">
        <f>Z245*1.1</f>
        <v>16940</v>
      </c>
      <c r="AC245" s="17">
        <v>3970</v>
      </c>
      <c r="AD245" s="17">
        <v>1050</v>
      </c>
      <c r="AE245" s="17">
        <f>AC245*1.4</f>
        <v>5558</v>
      </c>
      <c r="AF245" s="16">
        <f t="shared" si="84"/>
        <v>15400</v>
      </c>
      <c r="AG245" s="18">
        <f t="shared" si="79"/>
        <v>7.0981584123010908</v>
      </c>
      <c r="AH245" s="19">
        <v>3.88</v>
      </c>
      <c r="AI245" s="19">
        <f t="shared" si="80"/>
        <v>3.8790931989924435</v>
      </c>
      <c r="AJ245" s="17" t="s">
        <v>110</v>
      </c>
      <c r="AK245" s="16">
        <f t="shared" si="82"/>
        <v>5556.7010309278348</v>
      </c>
      <c r="AL245" s="26">
        <f t="shared" si="83"/>
        <v>1.522</v>
      </c>
    </row>
    <row r="246" spans="1:38">
      <c r="A246" s="72"/>
      <c r="B246" s="11" t="s">
        <v>114</v>
      </c>
      <c r="C246" s="12">
        <v>2000</v>
      </c>
      <c r="D246" s="12">
        <v>3500</v>
      </c>
      <c r="E246" s="12">
        <v>3500</v>
      </c>
      <c r="F246" s="12">
        <v>7000</v>
      </c>
      <c r="G246" s="12"/>
      <c r="H246" s="12">
        <f t="shared" si="69"/>
        <v>16000</v>
      </c>
      <c r="I246" s="23">
        <v>3500</v>
      </c>
      <c r="J246" s="24">
        <f t="shared" si="70"/>
        <v>16800</v>
      </c>
      <c r="K246" s="13">
        <v>4830</v>
      </c>
      <c r="L246" s="25">
        <v>1150</v>
      </c>
      <c r="M246" s="13">
        <f t="shared" si="71"/>
        <v>5796</v>
      </c>
      <c r="N246" s="12">
        <f t="shared" si="72"/>
        <v>16000</v>
      </c>
      <c r="O246" s="14">
        <f t="shared" si="73"/>
        <v>8.6357947434292868</v>
      </c>
      <c r="P246" s="21">
        <v>5.78</v>
      </c>
      <c r="Q246" s="15">
        <f t="shared" si="74"/>
        <v>3.3126293995859215</v>
      </c>
      <c r="R246" s="13" t="s">
        <v>110</v>
      </c>
      <c r="S246" s="12">
        <f t="shared" si="75"/>
        <v>968.85813148788918</v>
      </c>
      <c r="T246" s="28">
        <f t="shared" si="81"/>
        <v>2.2820000000000005</v>
      </c>
      <c r="U246" s="16">
        <v>2500</v>
      </c>
      <c r="V246" s="16">
        <v>3700</v>
      </c>
      <c r="W246" s="16">
        <v>3700</v>
      </c>
      <c r="X246" s="16">
        <v>7200</v>
      </c>
      <c r="Y246" s="16"/>
      <c r="Z246" s="16">
        <f t="shared" si="85"/>
        <v>17100</v>
      </c>
      <c r="AA246" s="17">
        <v>3600</v>
      </c>
      <c r="AB246" s="17">
        <f>Z246*1.1</f>
        <v>18810</v>
      </c>
      <c r="AC246" s="17">
        <v>4580</v>
      </c>
      <c r="AD246" s="17">
        <v>1050</v>
      </c>
      <c r="AE246" s="17">
        <f>AC246*1.4</f>
        <v>6412</v>
      </c>
      <c r="AF246" s="16">
        <f t="shared" si="84"/>
        <v>17100</v>
      </c>
      <c r="AG246" s="18">
        <f t="shared" si="79"/>
        <v>8.1888074378687641</v>
      </c>
      <c r="AH246" s="19">
        <v>3.83</v>
      </c>
      <c r="AI246" s="19">
        <f t="shared" si="80"/>
        <v>3.7336244541484715</v>
      </c>
      <c r="AJ246" s="17" t="s">
        <v>110</v>
      </c>
      <c r="AK246" s="16">
        <f t="shared" si="82"/>
        <v>6250.652741514361</v>
      </c>
      <c r="AL246" s="26">
        <f t="shared" si="83"/>
        <v>1.502</v>
      </c>
    </row>
    <row r="247" spans="1:38">
      <c r="A247" s="72"/>
      <c r="B247" s="11" t="s">
        <v>165</v>
      </c>
      <c r="C247" s="12">
        <v>2000</v>
      </c>
      <c r="D247" s="12">
        <v>3200</v>
      </c>
      <c r="E247" s="12">
        <v>3200</v>
      </c>
      <c r="F247" s="12">
        <v>7600</v>
      </c>
      <c r="G247" s="12"/>
      <c r="H247" s="12">
        <f t="shared" si="69"/>
        <v>16000</v>
      </c>
      <c r="I247" s="23">
        <v>3500</v>
      </c>
      <c r="J247" s="24">
        <f t="shared" si="70"/>
        <v>16800</v>
      </c>
      <c r="K247" s="13">
        <v>4900</v>
      </c>
      <c r="L247" s="25">
        <v>1150</v>
      </c>
      <c r="M247" s="13">
        <f t="shared" si="71"/>
        <v>5880</v>
      </c>
      <c r="N247" s="12">
        <f t="shared" si="72"/>
        <v>16000</v>
      </c>
      <c r="O247" s="14">
        <f t="shared" si="73"/>
        <v>8.7609511889862333</v>
      </c>
      <c r="P247" s="21">
        <v>5.77</v>
      </c>
      <c r="Q247" s="15">
        <f t="shared" si="74"/>
        <v>3.2653061224489797</v>
      </c>
      <c r="R247" s="13" t="s">
        <v>110</v>
      </c>
      <c r="S247" s="12">
        <f t="shared" si="75"/>
        <v>970.53726169844026</v>
      </c>
      <c r="T247" s="28">
        <f t="shared" si="81"/>
        <v>2.278</v>
      </c>
      <c r="U247" s="16">
        <v>2500</v>
      </c>
      <c r="V247" s="16">
        <v>3700</v>
      </c>
      <c r="W247" s="16">
        <v>3700</v>
      </c>
      <c r="X247" s="16">
        <v>8000</v>
      </c>
      <c r="Y247" s="16"/>
      <c r="Z247" s="16">
        <f t="shared" si="85"/>
        <v>17900</v>
      </c>
      <c r="AA247" s="17">
        <v>3600</v>
      </c>
      <c r="AB247" s="17">
        <v>19000</v>
      </c>
      <c r="AC247" s="17">
        <v>4850</v>
      </c>
      <c r="AD247" s="17">
        <v>1050</v>
      </c>
      <c r="AE247" s="17">
        <v>6500</v>
      </c>
      <c r="AF247" s="16">
        <f t="shared" si="84"/>
        <v>17900</v>
      </c>
      <c r="AG247" s="18">
        <f t="shared" si="79"/>
        <v>8.6715537278741284</v>
      </c>
      <c r="AH247" s="19">
        <v>3.83</v>
      </c>
      <c r="AI247" s="19">
        <f t="shared" si="80"/>
        <v>3.6907216494845363</v>
      </c>
      <c r="AJ247" s="17" t="s">
        <v>110</v>
      </c>
      <c r="AK247" s="16">
        <f t="shared" si="82"/>
        <v>6543.0809399477803</v>
      </c>
      <c r="AL247" s="26">
        <f t="shared" si="83"/>
        <v>1.502</v>
      </c>
    </row>
    <row r="248" spans="1:38">
      <c r="A248" s="72"/>
      <c r="B248" s="11" t="s">
        <v>142</v>
      </c>
      <c r="C248" s="12">
        <v>2100</v>
      </c>
      <c r="D248" s="12">
        <v>3500</v>
      </c>
      <c r="E248" s="12">
        <v>5000</v>
      </c>
      <c r="F248" s="12">
        <v>5000</v>
      </c>
      <c r="G248" s="12"/>
      <c r="H248" s="12">
        <f t="shared" si="69"/>
        <v>15600</v>
      </c>
      <c r="I248" s="23">
        <v>3500</v>
      </c>
      <c r="J248" s="24">
        <f t="shared" si="70"/>
        <v>16400</v>
      </c>
      <c r="K248" s="13">
        <v>4140</v>
      </c>
      <c r="L248" s="25">
        <v>1150</v>
      </c>
      <c r="M248" s="13">
        <f t="shared" si="71"/>
        <v>4968</v>
      </c>
      <c r="N248" s="12">
        <f t="shared" si="72"/>
        <v>15600</v>
      </c>
      <c r="O248" s="14">
        <f t="shared" si="73"/>
        <v>7.4021097800822462</v>
      </c>
      <c r="P248" s="21">
        <v>5.78</v>
      </c>
      <c r="Q248" s="15">
        <f t="shared" si="74"/>
        <v>3.7681159420289854</v>
      </c>
      <c r="R248" s="13" t="s">
        <v>110</v>
      </c>
      <c r="S248" s="12">
        <f t="shared" si="75"/>
        <v>944.63667820069202</v>
      </c>
      <c r="T248" s="28">
        <f t="shared" si="81"/>
        <v>2.2820000000000005</v>
      </c>
      <c r="U248" s="16">
        <v>2500</v>
      </c>
      <c r="V248" s="16">
        <v>3700</v>
      </c>
      <c r="W248" s="16">
        <v>5500</v>
      </c>
      <c r="X248" s="16">
        <v>5500</v>
      </c>
      <c r="Y248" s="16"/>
      <c r="Z248" s="16">
        <f t="shared" si="85"/>
        <v>17200</v>
      </c>
      <c r="AA248" s="17">
        <v>3600</v>
      </c>
      <c r="AB248" s="17">
        <f>Z248*1.1</f>
        <v>18920</v>
      </c>
      <c r="AC248" s="17">
        <v>4590</v>
      </c>
      <c r="AD248" s="17">
        <v>1050</v>
      </c>
      <c r="AE248" s="17">
        <f>AC248*1.4</f>
        <v>6426</v>
      </c>
      <c r="AF248" s="16">
        <f t="shared" si="84"/>
        <v>17200</v>
      </c>
      <c r="AG248" s="18">
        <f t="shared" si="79"/>
        <v>8.2066869300911858</v>
      </c>
      <c r="AH248" s="19">
        <v>3.83</v>
      </c>
      <c r="AI248" s="19">
        <f t="shared" si="80"/>
        <v>3.7472766884531592</v>
      </c>
      <c r="AJ248" s="17" t="s">
        <v>110</v>
      </c>
      <c r="AK248" s="16">
        <f t="shared" si="82"/>
        <v>6287.206266318537</v>
      </c>
      <c r="AL248" s="26">
        <f t="shared" si="83"/>
        <v>1.502</v>
      </c>
    </row>
    <row r="249" spans="1:38">
      <c r="A249" s="72"/>
      <c r="B249" s="11" t="s">
        <v>166</v>
      </c>
      <c r="C249" s="12">
        <v>2000</v>
      </c>
      <c r="D249" s="12">
        <v>3000</v>
      </c>
      <c r="E249" s="12">
        <v>4600</v>
      </c>
      <c r="F249" s="12">
        <v>6400</v>
      </c>
      <c r="G249" s="12"/>
      <c r="H249" s="12">
        <f t="shared" si="69"/>
        <v>16000</v>
      </c>
      <c r="I249" s="23">
        <v>3500</v>
      </c>
      <c r="J249" s="24">
        <f t="shared" si="70"/>
        <v>16800</v>
      </c>
      <c r="K249" s="13">
        <v>4250</v>
      </c>
      <c r="L249" s="25">
        <v>1150</v>
      </c>
      <c r="M249" s="13">
        <f t="shared" si="71"/>
        <v>5100</v>
      </c>
      <c r="N249" s="12">
        <f t="shared" si="72"/>
        <v>16000</v>
      </c>
      <c r="O249" s="14">
        <f t="shared" si="73"/>
        <v>7.5987841945288759</v>
      </c>
      <c r="P249" s="21">
        <v>5.79</v>
      </c>
      <c r="Q249" s="15">
        <f t="shared" si="74"/>
        <v>3.7647058823529411</v>
      </c>
      <c r="R249" s="13" t="s">
        <v>110</v>
      </c>
      <c r="S249" s="12">
        <f t="shared" si="75"/>
        <v>967.18480138169252</v>
      </c>
      <c r="T249" s="28">
        <f t="shared" si="81"/>
        <v>2.286</v>
      </c>
      <c r="U249" s="16">
        <v>2500</v>
      </c>
      <c r="V249" s="16">
        <v>3500</v>
      </c>
      <c r="W249" s="16">
        <v>5000</v>
      </c>
      <c r="X249" s="16">
        <v>7000</v>
      </c>
      <c r="Y249" s="16"/>
      <c r="Z249" s="16">
        <f t="shared" si="85"/>
        <v>18000</v>
      </c>
      <c r="AA249" s="17">
        <v>3600</v>
      </c>
      <c r="AB249" s="17">
        <v>19000</v>
      </c>
      <c r="AC249" s="17">
        <v>4700</v>
      </c>
      <c r="AD249" s="17">
        <v>1050</v>
      </c>
      <c r="AE249" s="17">
        <v>6500</v>
      </c>
      <c r="AF249" s="16">
        <f t="shared" si="84"/>
        <v>18000</v>
      </c>
      <c r="AG249" s="18">
        <f t="shared" si="79"/>
        <v>8.4033613445378155</v>
      </c>
      <c r="AH249" s="19">
        <v>3.82</v>
      </c>
      <c r="AI249" s="19">
        <f t="shared" si="80"/>
        <v>3.8297872340425534</v>
      </c>
      <c r="AJ249" s="17" t="s">
        <v>110</v>
      </c>
      <c r="AK249" s="16">
        <f t="shared" si="82"/>
        <v>6596.8586387434552</v>
      </c>
      <c r="AL249" s="26">
        <f t="shared" si="83"/>
        <v>1.498</v>
      </c>
    </row>
    <row r="250" spans="1:38">
      <c r="A250" s="72"/>
      <c r="B250" s="11" t="s">
        <v>182</v>
      </c>
      <c r="C250" s="12">
        <v>1800</v>
      </c>
      <c r="D250" s="12">
        <v>2600</v>
      </c>
      <c r="E250" s="12">
        <v>4000</v>
      </c>
      <c r="F250" s="12">
        <v>7500</v>
      </c>
      <c r="G250" s="12"/>
      <c r="H250" s="12">
        <f t="shared" si="69"/>
        <v>15900</v>
      </c>
      <c r="I250" s="23">
        <v>3500</v>
      </c>
      <c r="J250" s="24">
        <f t="shared" si="70"/>
        <v>16700</v>
      </c>
      <c r="K250" s="13">
        <v>4650</v>
      </c>
      <c r="L250" s="25">
        <v>1150</v>
      </c>
      <c r="M250" s="13">
        <f t="shared" si="71"/>
        <v>5580</v>
      </c>
      <c r="N250" s="12">
        <f t="shared" si="72"/>
        <v>15900</v>
      </c>
      <c r="O250" s="14">
        <f t="shared" si="73"/>
        <v>8.3139638834257106</v>
      </c>
      <c r="P250" s="21">
        <v>5.8</v>
      </c>
      <c r="Q250" s="15">
        <f t="shared" si="74"/>
        <v>3.4193548387096775</v>
      </c>
      <c r="R250" s="13" t="s">
        <v>110</v>
      </c>
      <c r="S250" s="12">
        <f t="shared" si="75"/>
        <v>959.48275862068976</v>
      </c>
      <c r="T250" s="28">
        <f t="shared" si="81"/>
        <v>2.29</v>
      </c>
      <c r="U250" s="16">
        <v>2200</v>
      </c>
      <c r="V250" s="16">
        <v>3200</v>
      </c>
      <c r="W250" s="16">
        <v>4600</v>
      </c>
      <c r="X250" s="16">
        <v>8000</v>
      </c>
      <c r="Y250" s="16"/>
      <c r="Z250" s="16">
        <f t="shared" si="85"/>
        <v>18000</v>
      </c>
      <c r="AA250" s="17">
        <v>3600</v>
      </c>
      <c r="AB250" s="17">
        <v>19000</v>
      </c>
      <c r="AC250" s="17">
        <v>4650</v>
      </c>
      <c r="AD250" s="17">
        <v>1050</v>
      </c>
      <c r="AE250" s="17">
        <f>AC250*1.4</f>
        <v>6510</v>
      </c>
      <c r="AF250" s="16">
        <f t="shared" si="84"/>
        <v>18000</v>
      </c>
      <c r="AG250" s="18">
        <f t="shared" si="79"/>
        <v>8.3139638834257106</v>
      </c>
      <c r="AH250" s="19">
        <v>3.82</v>
      </c>
      <c r="AI250" s="19">
        <f t="shared" si="80"/>
        <v>3.870967741935484</v>
      </c>
      <c r="AJ250" s="17" t="s">
        <v>110</v>
      </c>
      <c r="AK250" s="16">
        <f t="shared" si="82"/>
        <v>6596.8586387434552</v>
      </c>
      <c r="AL250" s="26">
        <f t="shared" si="83"/>
        <v>1.498</v>
      </c>
    </row>
    <row r="251" spans="1:38">
      <c r="A251" s="72"/>
      <c r="B251" s="11" t="s">
        <v>86</v>
      </c>
      <c r="C251" s="12">
        <v>2600</v>
      </c>
      <c r="D251" s="12">
        <v>2600</v>
      </c>
      <c r="E251" s="12">
        <v>2600</v>
      </c>
      <c r="F251" s="12">
        <v>7000</v>
      </c>
      <c r="G251" s="12"/>
      <c r="H251" s="12">
        <f t="shared" si="69"/>
        <v>14800</v>
      </c>
      <c r="I251" s="23">
        <v>3500</v>
      </c>
      <c r="J251" s="24">
        <f t="shared" si="70"/>
        <v>15600</v>
      </c>
      <c r="K251" s="13">
        <v>3980</v>
      </c>
      <c r="L251" s="25">
        <v>1150</v>
      </c>
      <c r="M251" s="13">
        <f t="shared" si="71"/>
        <v>4776</v>
      </c>
      <c r="N251" s="12">
        <f t="shared" si="72"/>
        <v>14800</v>
      </c>
      <c r="O251" s="14">
        <f t="shared" si="73"/>
        <v>7.1160379045235116</v>
      </c>
      <c r="P251" s="21">
        <v>5.81</v>
      </c>
      <c r="Q251" s="15">
        <f t="shared" si="74"/>
        <v>3.7185929648241207</v>
      </c>
      <c r="R251" s="13" t="s">
        <v>110</v>
      </c>
      <c r="S251" s="12">
        <f t="shared" si="75"/>
        <v>891.56626506024099</v>
      </c>
      <c r="T251" s="28">
        <f t="shared" si="81"/>
        <v>2.294</v>
      </c>
      <c r="U251" s="16">
        <v>3000</v>
      </c>
      <c r="V251" s="16">
        <v>3000</v>
      </c>
      <c r="W251" s="16">
        <v>3000</v>
      </c>
      <c r="X251" s="16">
        <v>7200</v>
      </c>
      <c r="Y251" s="16"/>
      <c r="Z251" s="16">
        <f t="shared" si="85"/>
        <v>16200</v>
      </c>
      <c r="AA251" s="17">
        <v>3600</v>
      </c>
      <c r="AB251" s="17">
        <f>Z251*1.1</f>
        <v>17820</v>
      </c>
      <c r="AC251" s="17">
        <v>4630</v>
      </c>
      <c r="AD251" s="17">
        <v>1050</v>
      </c>
      <c r="AE251" s="17">
        <f>AC251*1.4</f>
        <v>6482</v>
      </c>
      <c r="AF251" s="16">
        <f t="shared" si="84"/>
        <v>16200</v>
      </c>
      <c r="AG251" s="18">
        <f t="shared" si="79"/>
        <v>8.278204898980869</v>
      </c>
      <c r="AH251" s="19">
        <v>3.85</v>
      </c>
      <c r="AI251" s="19">
        <f t="shared" si="80"/>
        <v>3.4989200863930887</v>
      </c>
      <c r="AJ251" s="17" t="s">
        <v>110</v>
      </c>
      <c r="AK251" s="16">
        <f t="shared" si="82"/>
        <v>5890.909090909091</v>
      </c>
      <c r="AL251" s="26">
        <f t="shared" si="83"/>
        <v>1.51</v>
      </c>
    </row>
    <row r="252" spans="1:38">
      <c r="A252" s="72"/>
      <c r="B252" s="11" t="s">
        <v>143</v>
      </c>
      <c r="C252" s="12">
        <v>2600</v>
      </c>
      <c r="D252" s="12">
        <v>2600</v>
      </c>
      <c r="E252" s="12">
        <v>2600</v>
      </c>
      <c r="F252" s="12">
        <v>7800</v>
      </c>
      <c r="G252" s="12"/>
      <c r="H252" s="12">
        <f t="shared" si="69"/>
        <v>15600</v>
      </c>
      <c r="I252" s="23">
        <v>3500</v>
      </c>
      <c r="J252" s="24">
        <f t="shared" si="70"/>
        <v>16400</v>
      </c>
      <c r="K252" s="13">
        <v>4350</v>
      </c>
      <c r="L252" s="25">
        <v>1150</v>
      </c>
      <c r="M252" s="13">
        <f t="shared" si="71"/>
        <v>5220</v>
      </c>
      <c r="N252" s="12">
        <f t="shared" si="72"/>
        <v>15600</v>
      </c>
      <c r="O252" s="14">
        <f t="shared" si="73"/>
        <v>7.7775791167530848</v>
      </c>
      <c r="P252" s="21">
        <v>5.82</v>
      </c>
      <c r="Q252" s="15">
        <f t="shared" si="74"/>
        <v>3.5862068965517242</v>
      </c>
      <c r="R252" s="13" t="s">
        <v>110</v>
      </c>
      <c r="S252" s="12">
        <f t="shared" si="75"/>
        <v>938.14432989690715</v>
      </c>
      <c r="T252" s="28">
        <f t="shared" si="81"/>
        <v>2.2980000000000005</v>
      </c>
      <c r="U252" s="16">
        <v>3000</v>
      </c>
      <c r="V252" s="16">
        <v>3000</v>
      </c>
      <c r="W252" s="16">
        <v>3000</v>
      </c>
      <c r="X252" s="16">
        <v>8600</v>
      </c>
      <c r="Y252" s="16"/>
      <c r="Z252" s="16">
        <f t="shared" si="85"/>
        <v>17600</v>
      </c>
      <c r="AA252" s="17">
        <v>3600</v>
      </c>
      <c r="AB252" s="17">
        <v>19000</v>
      </c>
      <c r="AC252" s="17">
        <v>4700</v>
      </c>
      <c r="AD252" s="17">
        <v>1050</v>
      </c>
      <c r="AE252" s="17">
        <v>6500</v>
      </c>
      <c r="AF252" s="16">
        <f t="shared" si="84"/>
        <v>17600</v>
      </c>
      <c r="AG252" s="18">
        <f t="shared" si="79"/>
        <v>8.4033613445378155</v>
      </c>
      <c r="AH252" s="19">
        <v>3.83</v>
      </c>
      <c r="AI252" s="19">
        <f t="shared" si="80"/>
        <v>3.7446808510638299</v>
      </c>
      <c r="AJ252" s="17" t="s">
        <v>110</v>
      </c>
      <c r="AK252" s="16">
        <f t="shared" si="82"/>
        <v>6433.4203655352485</v>
      </c>
      <c r="AL252" s="26">
        <f t="shared" si="83"/>
        <v>1.502</v>
      </c>
    </row>
    <row r="253" spans="1:38">
      <c r="A253" s="72"/>
      <c r="B253" s="11" t="s">
        <v>87</v>
      </c>
      <c r="C253" s="12">
        <v>2600</v>
      </c>
      <c r="D253" s="12">
        <v>2600</v>
      </c>
      <c r="E253" s="12">
        <v>3500</v>
      </c>
      <c r="F253" s="12">
        <v>5000</v>
      </c>
      <c r="G253" s="12"/>
      <c r="H253" s="12">
        <f t="shared" si="69"/>
        <v>13700</v>
      </c>
      <c r="I253" s="23">
        <v>3500</v>
      </c>
      <c r="J253" s="24">
        <f t="shared" si="70"/>
        <v>14500</v>
      </c>
      <c r="K253" s="13">
        <v>4000</v>
      </c>
      <c r="L253" s="25">
        <v>1150</v>
      </c>
      <c r="M253" s="13">
        <f t="shared" si="71"/>
        <v>4800</v>
      </c>
      <c r="N253" s="12">
        <f t="shared" si="72"/>
        <v>13700</v>
      </c>
      <c r="O253" s="14">
        <f t="shared" si="73"/>
        <v>7.1517968889683541</v>
      </c>
      <c r="P253" s="21">
        <v>5.83</v>
      </c>
      <c r="Q253" s="15">
        <f t="shared" si="74"/>
        <v>3.4249999999999998</v>
      </c>
      <c r="R253" s="13" t="s">
        <v>110</v>
      </c>
      <c r="S253" s="12">
        <f t="shared" si="75"/>
        <v>822.46998284734138</v>
      </c>
      <c r="T253" s="28">
        <f t="shared" si="81"/>
        <v>2.302</v>
      </c>
      <c r="U253" s="16">
        <v>3000</v>
      </c>
      <c r="V253" s="16">
        <v>3000</v>
      </c>
      <c r="W253" s="16">
        <v>3700</v>
      </c>
      <c r="X253" s="16">
        <v>5500</v>
      </c>
      <c r="Y253" s="16"/>
      <c r="Z253" s="16">
        <f t="shared" si="85"/>
        <v>15200</v>
      </c>
      <c r="AA253" s="17">
        <v>3600</v>
      </c>
      <c r="AB253" s="17">
        <f>Z253*1.1</f>
        <v>16720</v>
      </c>
      <c r="AC253" s="17">
        <v>4050</v>
      </c>
      <c r="AD253" s="17">
        <v>1050</v>
      </c>
      <c r="AE253" s="17">
        <f>AC253*1.4</f>
        <v>5670</v>
      </c>
      <c r="AF253" s="16">
        <f t="shared" si="84"/>
        <v>15200</v>
      </c>
      <c r="AG253" s="18">
        <f t="shared" si="79"/>
        <v>7.2411943500804581</v>
      </c>
      <c r="AH253" s="19">
        <v>3.88</v>
      </c>
      <c r="AI253" s="19">
        <f t="shared" si="80"/>
        <v>3.7530864197530862</v>
      </c>
      <c r="AJ253" s="17" t="s">
        <v>110</v>
      </c>
      <c r="AK253" s="16">
        <f t="shared" si="82"/>
        <v>5484.5360824742274</v>
      </c>
      <c r="AL253" s="26">
        <f t="shared" si="83"/>
        <v>1.522</v>
      </c>
    </row>
    <row r="254" spans="1:38">
      <c r="A254" s="72"/>
      <c r="B254" s="11" t="s">
        <v>88</v>
      </c>
      <c r="C254" s="12">
        <v>2600</v>
      </c>
      <c r="D254" s="12">
        <v>2600</v>
      </c>
      <c r="E254" s="12">
        <v>3500</v>
      </c>
      <c r="F254" s="12">
        <v>7000</v>
      </c>
      <c r="G254" s="12"/>
      <c r="H254" s="12">
        <f t="shared" si="69"/>
        <v>15700</v>
      </c>
      <c r="I254" s="23">
        <v>3500</v>
      </c>
      <c r="J254" s="24">
        <f t="shared" si="70"/>
        <v>16500</v>
      </c>
      <c r="K254" s="13">
        <v>4710</v>
      </c>
      <c r="L254" s="25">
        <v>1150</v>
      </c>
      <c r="M254" s="13">
        <f t="shared" si="71"/>
        <v>5652</v>
      </c>
      <c r="N254" s="12">
        <f t="shared" si="72"/>
        <v>15700</v>
      </c>
      <c r="O254" s="14">
        <f t="shared" si="73"/>
        <v>8.4212408367602354</v>
      </c>
      <c r="P254" s="21">
        <v>5.84</v>
      </c>
      <c r="Q254" s="15">
        <f t="shared" si="74"/>
        <v>3.3333333333333335</v>
      </c>
      <c r="R254" s="13" t="s">
        <v>110</v>
      </c>
      <c r="S254" s="12">
        <f t="shared" si="75"/>
        <v>940.92465753424653</v>
      </c>
      <c r="T254" s="28">
        <f t="shared" si="81"/>
        <v>2.306</v>
      </c>
      <c r="U254" s="16">
        <v>3000</v>
      </c>
      <c r="V254" s="16">
        <v>3000</v>
      </c>
      <c r="W254" s="16">
        <v>3700</v>
      </c>
      <c r="X254" s="16">
        <v>7200</v>
      </c>
      <c r="Y254" s="16"/>
      <c r="Z254" s="16">
        <f t="shared" si="85"/>
        <v>16900</v>
      </c>
      <c r="AA254" s="17">
        <v>3600</v>
      </c>
      <c r="AB254" s="17">
        <f>Z254*1.1</f>
        <v>18590</v>
      </c>
      <c r="AC254" s="17">
        <v>4660</v>
      </c>
      <c r="AD254" s="17">
        <v>1050</v>
      </c>
      <c r="AE254" s="17">
        <v>6500</v>
      </c>
      <c r="AF254" s="16">
        <f t="shared" si="84"/>
        <v>16900</v>
      </c>
      <c r="AG254" s="18">
        <f t="shared" si="79"/>
        <v>8.3318433756481305</v>
      </c>
      <c r="AH254" s="19">
        <v>3.85</v>
      </c>
      <c r="AI254" s="19">
        <f t="shared" si="80"/>
        <v>3.6266094420600856</v>
      </c>
      <c r="AJ254" s="17" t="s">
        <v>110</v>
      </c>
      <c r="AK254" s="16">
        <f t="shared" si="82"/>
        <v>6145.454545454545</v>
      </c>
      <c r="AL254" s="26">
        <f t="shared" si="83"/>
        <v>1.51</v>
      </c>
    </row>
    <row r="255" spans="1:38">
      <c r="A255" s="72"/>
      <c r="B255" s="11" t="s">
        <v>167</v>
      </c>
      <c r="C255" s="12">
        <v>2600</v>
      </c>
      <c r="D255" s="12">
        <v>2600</v>
      </c>
      <c r="E255" s="12">
        <v>3500</v>
      </c>
      <c r="F255" s="12">
        <v>7300</v>
      </c>
      <c r="G255" s="12"/>
      <c r="H255" s="12">
        <f t="shared" si="69"/>
        <v>16000</v>
      </c>
      <c r="I255" s="23">
        <v>3500</v>
      </c>
      <c r="J255" s="24">
        <f t="shared" si="70"/>
        <v>16800</v>
      </c>
      <c r="K255" s="13">
        <v>4500</v>
      </c>
      <c r="L255" s="25">
        <v>1150</v>
      </c>
      <c r="M255" s="13">
        <f t="shared" si="71"/>
        <v>5400</v>
      </c>
      <c r="N255" s="12">
        <f t="shared" si="72"/>
        <v>16000</v>
      </c>
      <c r="O255" s="14">
        <f t="shared" si="73"/>
        <v>8.0457715000893977</v>
      </c>
      <c r="P255" s="21">
        <v>5.89</v>
      </c>
      <c r="Q255" s="15">
        <f t="shared" si="74"/>
        <v>3.5555555555555554</v>
      </c>
      <c r="R255" s="13" t="s">
        <v>110</v>
      </c>
      <c r="S255" s="12">
        <f t="shared" si="75"/>
        <v>950.76400679117148</v>
      </c>
      <c r="T255" s="28">
        <f t="shared" si="81"/>
        <v>2.3260000000000001</v>
      </c>
      <c r="U255" s="16">
        <v>3000</v>
      </c>
      <c r="V255" s="16">
        <v>3000</v>
      </c>
      <c r="W255" s="16">
        <v>3700</v>
      </c>
      <c r="X255" s="16">
        <v>8200</v>
      </c>
      <c r="Y255" s="16"/>
      <c r="Z255" s="16">
        <f t="shared" si="85"/>
        <v>17900</v>
      </c>
      <c r="AA255" s="17">
        <v>3600</v>
      </c>
      <c r="AB255" s="17">
        <v>19000</v>
      </c>
      <c r="AC255" s="17">
        <v>4750</v>
      </c>
      <c r="AD255" s="17">
        <v>1050</v>
      </c>
      <c r="AE255" s="17">
        <v>6500</v>
      </c>
      <c r="AF255" s="16">
        <f t="shared" si="84"/>
        <v>17900</v>
      </c>
      <c r="AG255" s="18">
        <f t="shared" si="79"/>
        <v>8.4927588056499204</v>
      </c>
      <c r="AH255" s="19">
        <v>3.83</v>
      </c>
      <c r="AI255" s="19">
        <f t="shared" si="80"/>
        <v>3.7684210526315791</v>
      </c>
      <c r="AJ255" s="17" t="s">
        <v>110</v>
      </c>
      <c r="AK255" s="16">
        <f t="shared" si="82"/>
        <v>6543.0809399477803</v>
      </c>
      <c r="AL255" s="26">
        <f t="shared" si="83"/>
        <v>1.502</v>
      </c>
    </row>
    <row r="256" spans="1:38">
      <c r="A256" s="72"/>
      <c r="B256" s="11" t="s">
        <v>89</v>
      </c>
      <c r="C256" s="12">
        <v>2600</v>
      </c>
      <c r="D256" s="12">
        <v>2600</v>
      </c>
      <c r="E256" s="12">
        <v>5000</v>
      </c>
      <c r="F256" s="12">
        <v>5000</v>
      </c>
      <c r="G256" s="12"/>
      <c r="H256" s="12">
        <f t="shared" si="69"/>
        <v>15200</v>
      </c>
      <c r="I256" s="23">
        <v>3500</v>
      </c>
      <c r="J256" s="24">
        <f t="shared" si="70"/>
        <v>16000</v>
      </c>
      <c r="K256" s="13">
        <v>4020</v>
      </c>
      <c r="L256" s="25">
        <v>1150</v>
      </c>
      <c r="M256" s="13">
        <f t="shared" si="71"/>
        <v>4824</v>
      </c>
      <c r="N256" s="12">
        <f t="shared" si="72"/>
        <v>15200</v>
      </c>
      <c r="O256" s="14">
        <f t="shared" si="73"/>
        <v>7.1875558734131957</v>
      </c>
      <c r="P256" s="21">
        <v>5.86</v>
      </c>
      <c r="Q256" s="15">
        <f t="shared" si="74"/>
        <v>3.7810945273631842</v>
      </c>
      <c r="R256" s="13" t="s">
        <v>110</v>
      </c>
      <c r="S256" s="12">
        <f t="shared" si="75"/>
        <v>907.84982935153573</v>
      </c>
      <c r="T256" s="28">
        <f t="shared" si="81"/>
        <v>2.3140000000000005</v>
      </c>
      <c r="U256" s="16">
        <v>3000</v>
      </c>
      <c r="V256" s="16">
        <v>3000</v>
      </c>
      <c r="W256" s="16">
        <v>5500</v>
      </c>
      <c r="X256" s="16">
        <v>5500</v>
      </c>
      <c r="Y256" s="16"/>
      <c r="Z256" s="16">
        <f t="shared" si="85"/>
        <v>17000</v>
      </c>
      <c r="AA256" s="17">
        <v>3600</v>
      </c>
      <c r="AB256" s="17">
        <f>Z256*1.1</f>
        <v>18700</v>
      </c>
      <c r="AC256" s="17">
        <v>4570</v>
      </c>
      <c r="AD256" s="17">
        <v>1050</v>
      </c>
      <c r="AE256" s="17">
        <f>AC256*1.4</f>
        <v>6398</v>
      </c>
      <c r="AF256" s="16">
        <f t="shared" si="84"/>
        <v>17000</v>
      </c>
      <c r="AG256" s="18">
        <f t="shared" si="79"/>
        <v>8.1709279456463442</v>
      </c>
      <c r="AH256" s="19">
        <v>3.83</v>
      </c>
      <c r="AI256" s="19">
        <f t="shared" si="80"/>
        <v>3.7199124726477022</v>
      </c>
      <c r="AJ256" s="17" t="s">
        <v>110</v>
      </c>
      <c r="AK256" s="16">
        <f t="shared" si="82"/>
        <v>6214.0992167101831</v>
      </c>
      <c r="AL256" s="26">
        <f t="shared" si="83"/>
        <v>1.502</v>
      </c>
    </row>
    <row r="257" spans="1:38">
      <c r="A257" s="72"/>
      <c r="B257" s="11" t="s">
        <v>115</v>
      </c>
      <c r="C257" s="12">
        <v>2300</v>
      </c>
      <c r="D257" s="12">
        <v>2300</v>
      </c>
      <c r="E257" s="12">
        <v>3800</v>
      </c>
      <c r="F257" s="12">
        <v>6700</v>
      </c>
      <c r="G257" s="12"/>
      <c r="H257" s="12">
        <f t="shared" si="69"/>
        <v>15100</v>
      </c>
      <c r="I257" s="23">
        <v>3500</v>
      </c>
      <c r="J257" s="24">
        <f t="shared" si="70"/>
        <v>15900</v>
      </c>
      <c r="K257" s="13">
        <v>4480</v>
      </c>
      <c r="L257" s="25">
        <v>1150</v>
      </c>
      <c r="M257" s="13">
        <f t="shared" si="71"/>
        <v>5376</v>
      </c>
      <c r="N257" s="12">
        <f t="shared" si="72"/>
        <v>15100</v>
      </c>
      <c r="O257" s="14">
        <f t="shared" si="73"/>
        <v>8.0100125156445561</v>
      </c>
      <c r="P257" s="21">
        <v>5.87</v>
      </c>
      <c r="Q257" s="15">
        <f t="shared" si="74"/>
        <v>3.3705357142857144</v>
      </c>
      <c r="R257" s="13" t="s">
        <v>110</v>
      </c>
      <c r="S257" s="12">
        <f t="shared" si="75"/>
        <v>900.34071550255533</v>
      </c>
      <c r="T257" s="28">
        <f t="shared" si="81"/>
        <v>2.3180000000000001</v>
      </c>
      <c r="U257" s="16">
        <v>3000</v>
      </c>
      <c r="V257" s="16">
        <v>3000</v>
      </c>
      <c r="W257" s="16">
        <v>5200</v>
      </c>
      <c r="X257" s="16">
        <v>6800</v>
      </c>
      <c r="Y257" s="16"/>
      <c r="Z257" s="16">
        <f t="shared" si="85"/>
        <v>18000</v>
      </c>
      <c r="AA257" s="17">
        <v>3600</v>
      </c>
      <c r="AB257" s="17">
        <v>19000</v>
      </c>
      <c r="AC257" s="17">
        <v>4920</v>
      </c>
      <c r="AD257" s="17">
        <v>1050</v>
      </c>
      <c r="AE257" s="17">
        <v>6500</v>
      </c>
      <c r="AF257" s="16">
        <f t="shared" si="84"/>
        <v>18000</v>
      </c>
      <c r="AG257" s="18">
        <f t="shared" si="79"/>
        <v>8.7967101734310749</v>
      </c>
      <c r="AH257" s="19">
        <v>3.82</v>
      </c>
      <c r="AI257" s="19">
        <f t="shared" si="80"/>
        <v>3.6585365853658538</v>
      </c>
      <c r="AJ257" s="17" t="s">
        <v>110</v>
      </c>
      <c r="AK257" s="16">
        <f t="shared" si="82"/>
        <v>6596.8586387434552</v>
      </c>
      <c r="AL257" s="26">
        <f t="shared" si="83"/>
        <v>1.498</v>
      </c>
    </row>
    <row r="258" spans="1:38">
      <c r="A258" s="72"/>
      <c r="B258" s="11" t="s">
        <v>183</v>
      </c>
      <c r="C258" s="12">
        <v>2300</v>
      </c>
      <c r="D258" s="12">
        <v>2300</v>
      </c>
      <c r="E258" s="12">
        <v>4200</v>
      </c>
      <c r="F258" s="12">
        <v>7200</v>
      </c>
      <c r="G258" s="12"/>
      <c r="H258" s="12">
        <f t="shared" si="69"/>
        <v>16000</v>
      </c>
      <c r="I258" s="23">
        <v>3500</v>
      </c>
      <c r="J258" s="24">
        <f t="shared" si="70"/>
        <v>16800</v>
      </c>
      <c r="K258" s="13">
        <v>4590</v>
      </c>
      <c r="L258" s="25">
        <v>1150</v>
      </c>
      <c r="M258" s="13">
        <f t="shared" si="71"/>
        <v>5508</v>
      </c>
      <c r="N258" s="12">
        <f t="shared" si="72"/>
        <v>16000</v>
      </c>
      <c r="O258" s="14">
        <f t="shared" si="73"/>
        <v>8.2066869300911858</v>
      </c>
      <c r="P258" s="21">
        <v>5.88</v>
      </c>
      <c r="Q258" s="15">
        <f t="shared" si="74"/>
        <v>3.4858387799564272</v>
      </c>
      <c r="R258" s="13" t="s">
        <v>110</v>
      </c>
      <c r="S258" s="12">
        <f t="shared" si="75"/>
        <v>952.38095238095241</v>
      </c>
      <c r="T258" s="28">
        <f t="shared" si="81"/>
        <v>2.3220000000000001</v>
      </c>
      <c r="U258" s="16">
        <v>2600</v>
      </c>
      <c r="V258" s="16">
        <v>2600</v>
      </c>
      <c r="W258" s="16">
        <v>5000</v>
      </c>
      <c r="X258" s="16">
        <v>7800</v>
      </c>
      <c r="Y258" s="16"/>
      <c r="Z258" s="16">
        <f t="shared" si="85"/>
        <v>18000</v>
      </c>
      <c r="AA258" s="17">
        <v>3600</v>
      </c>
      <c r="AB258" s="17">
        <v>19000</v>
      </c>
      <c r="AC258" s="17">
        <v>4930</v>
      </c>
      <c r="AD258" s="17">
        <v>1050</v>
      </c>
      <c r="AE258" s="17">
        <v>6500</v>
      </c>
      <c r="AF258" s="16">
        <f t="shared" si="84"/>
        <v>18000</v>
      </c>
      <c r="AG258" s="18">
        <f t="shared" si="79"/>
        <v>8.8145896656534966</v>
      </c>
      <c r="AH258" s="19">
        <v>3.82</v>
      </c>
      <c r="AI258" s="19">
        <f t="shared" si="80"/>
        <v>3.6511156186612577</v>
      </c>
      <c r="AJ258" s="17" t="s">
        <v>110</v>
      </c>
      <c r="AK258" s="16">
        <f t="shared" si="82"/>
        <v>6596.8586387434552</v>
      </c>
      <c r="AL258" s="26">
        <f t="shared" si="83"/>
        <v>1.498</v>
      </c>
    </row>
    <row r="259" spans="1:38">
      <c r="A259" s="72"/>
      <c r="B259" s="11" t="s">
        <v>90</v>
      </c>
      <c r="C259" s="12">
        <v>2600</v>
      </c>
      <c r="D259" s="12">
        <v>3500</v>
      </c>
      <c r="E259" s="12">
        <v>3500</v>
      </c>
      <c r="F259" s="12">
        <v>5000</v>
      </c>
      <c r="G259" s="12"/>
      <c r="H259" s="12">
        <f t="shared" si="69"/>
        <v>14600</v>
      </c>
      <c r="I259" s="23">
        <v>3500</v>
      </c>
      <c r="J259" s="24">
        <f t="shared" si="70"/>
        <v>15400</v>
      </c>
      <c r="K259" s="13">
        <v>4040</v>
      </c>
      <c r="L259" s="25">
        <v>1150</v>
      </c>
      <c r="M259" s="13">
        <f t="shared" si="71"/>
        <v>4848</v>
      </c>
      <c r="N259" s="12">
        <f t="shared" si="72"/>
        <v>14600</v>
      </c>
      <c r="O259" s="14">
        <f t="shared" si="73"/>
        <v>7.2233148578580373</v>
      </c>
      <c r="P259" s="21">
        <v>5.89</v>
      </c>
      <c r="Q259" s="15">
        <f t="shared" si="74"/>
        <v>3.613861386138614</v>
      </c>
      <c r="R259" s="13" t="s">
        <v>110</v>
      </c>
      <c r="S259" s="12">
        <f t="shared" si="75"/>
        <v>867.57215619694409</v>
      </c>
      <c r="T259" s="28">
        <f t="shared" si="81"/>
        <v>2.3260000000000001</v>
      </c>
      <c r="U259" s="16">
        <v>3000</v>
      </c>
      <c r="V259" s="16">
        <v>3700</v>
      </c>
      <c r="W259" s="16">
        <v>3700</v>
      </c>
      <c r="X259" s="16">
        <v>5500</v>
      </c>
      <c r="Y259" s="16"/>
      <c r="Z259" s="16">
        <f t="shared" si="85"/>
        <v>15900</v>
      </c>
      <c r="AA259" s="17">
        <v>3600</v>
      </c>
      <c r="AB259" s="17">
        <f>Z259*1.1</f>
        <v>17490</v>
      </c>
      <c r="AC259" s="17">
        <v>4590</v>
      </c>
      <c r="AD259" s="17">
        <v>1050</v>
      </c>
      <c r="AE259" s="17">
        <f>AC259*1.4</f>
        <v>6426</v>
      </c>
      <c r="AF259" s="16">
        <f t="shared" si="84"/>
        <v>15900</v>
      </c>
      <c r="AG259" s="18">
        <f t="shared" si="79"/>
        <v>8.2066869300911858</v>
      </c>
      <c r="AH259" s="19">
        <v>3.88</v>
      </c>
      <c r="AI259" s="19">
        <f t="shared" si="80"/>
        <v>3.4640522875816995</v>
      </c>
      <c r="AJ259" s="17" t="s">
        <v>110</v>
      </c>
      <c r="AK259" s="16">
        <f t="shared" si="82"/>
        <v>5737.1134020618556</v>
      </c>
      <c r="AL259" s="26">
        <f t="shared" si="83"/>
        <v>1.522</v>
      </c>
    </row>
    <row r="260" spans="1:38">
      <c r="A260" s="72"/>
      <c r="B260" s="11" t="s">
        <v>116</v>
      </c>
      <c r="C260" s="12">
        <v>2600</v>
      </c>
      <c r="D260" s="12">
        <v>3200</v>
      </c>
      <c r="E260" s="12">
        <v>3200</v>
      </c>
      <c r="F260" s="12">
        <v>7000</v>
      </c>
      <c r="G260" s="12"/>
      <c r="H260" s="12">
        <f t="shared" si="69"/>
        <v>16000</v>
      </c>
      <c r="I260" s="23">
        <v>3500</v>
      </c>
      <c r="J260" s="24">
        <f t="shared" si="70"/>
        <v>16800</v>
      </c>
      <c r="K260" s="13">
        <v>4450</v>
      </c>
      <c r="L260" s="25">
        <v>1150</v>
      </c>
      <c r="M260" s="13">
        <f t="shared" si="71"/>
        <v>5340</v>
      </c>
      <c r="N260" s="12">
        <f t="shared" si="72"/>
        <v>16000</v>
      </c>
      <c r="O260" s="14">
        <f t="shared" si="73"/>
        <v>7.9563740389772928</v>
      </c>
      <c r="P260" s="21">
        <v>5.9</v>
      </c>
      <c r="Q260" s="15">
        <f t="shared" si="74"/>
        <v>3.595505617977528</v>
      </c>
      <c r="R260" s="13" t="s">
        <v>110</v>
      </c>
      <c r="S260" s="12">
        <f t="shared" si="75"/>
        <v>949.15254237288127</v>
      </c>
      <c r="T260" s="28">
        <f t="shared" si="81"/>
        <v>2.3300000000000005</v>
      </c>
      <c r="U260" s="16">
        <v>3000</v>
      </c>
      <c r="V260" s="16">
        <v>3700</v>
      </c>
      <c r="W260" s="16">
        <v>3700</v>
      </c>
      <c r="X260" s="16">
        <v>7200</v>
      </c>
      <c r="Y260" s="16"/>
      <c r="Z260" s="16">
        <f t="shared" si="85"/>
        <v>17600</v>
      </c>
      <c r="AA260" s="17">
        <v>3600</v>
      </c>
      <c r="AB260" s="17">
        <v>19000</v>
      </c>
      <c r="AC260" s="17">
        <v>4890</v>
      </c>
      <c r="AD260" s="17">
        <v>1050</v>
      </c>
      <c r="AE260" s="17">
        <v>6500</v>
      </c>
      <c r="AF260" s="16">
        <f t="shared" si="84"/>
        <v>17600</v>
      </c>
      <c r="AG260" s="18">
        <f t="shared" si="79"/>
        <v>8.7430716967638133</v>
      </c>
      <c r="AH260" s="19">
        <v>3.83</v>
      </c>
      <c r="AI260" s="19">
        <f t="shared" si="80"/>
        <v>3.5991820040899793</v>
      </c>
      <c r="AJ260" s="17" t="s">
        <v>110</v>
      </c>
      <c r="AK260" s="16">
        <f t="shared" si="82"/>
        <v>6433.4203655352485</v>
      </c>
      <c r="AL260" s="26">
        <f t="shared" si="83"/>
        <v>1.502</v>
      </c>
    </row>
    <row r="261" spans="1:38">
      <c r="A261" s="72"/>
      <c r="B261" s="11" t="s">
        <v>168</v>
      </c>
      <c r="C261" s="12">
        <v>2400</v>
      </c>
      <c r="D261" s="12">
        <v>3200</v>
      </c>
      <c r="E261" s="12">
        <v>3200</v>
      </c>
      <c r="F261" s="12">
        <v>7200</v>
      </c>
      <c r="G261" s="12"/>
      <c r="H261" s="12">
        <f t="shared" si="69"/>
        <v>16000</v>
      </c>
      <c r="I261" s="23">
        <v>3500</v>
      </c>
      <c r="J261" s="24">
        <f t="shared" si="70"/>
        <v>16800</v>
      </c>
      <c r="K261" s="13">
        <v>4550</v>
      </c>
      <c r="L261" s="25">
        <v>1150</v>
      </c>
      <c r="M261" s="13">
        <f t="shared" si="71"/>
        <v>5460</v>
      </c>
      <c r="N261" s="12">
        <f t="shared" si="72"/>
        <v>16000</v>
      </c>
      <c r="O261" s="14">
        <f t="shared" si="73"/>
        <v>8.1351689612015026</v>
      </c>
      <c r="P261" s="21">
        <v>5.91</v>
      </c>
      <c r="Q261" s="15">
        <f t="shared" si="74"/>
        <v>3.5164835164835164</v>
      </c>
      <c r="R261" s="13" t="s">
        <v>110</v>
      </c>
      <c r="S261" s="12">
        <f t="shared" si="75"/>
        <v>947.54653130287647</v>
      </c>
      <c r="T261" s="28">
        <f t="shared" si="81"/>
        <v>2.3340000000000001</v>
      </c>
      <c r="U261" s="16">
        <v>2800</v>
      </c>
      <c r="V261" s="16">
        <v>3500</v>
      </c>
      <c r="W261" s="16">
        <v>3500</v>
      </c>
      <c r="X261" s="16">
        <v>8000</v>
      </c>
      <c r="Y261" s="16"/>
      <c r="Z261" s="16">
        <f t="shared" si="85"/>
        <v>17800</v>
      </c>
      <c r="AA261" s="17">
        <v>3600</v>
      </c>
      <c r="AB261" s="17">
        <v>19000</v>
      </c>
      <c r="AC261" s="17">
        <v>4700</v>
      </c>
      <c r="AD261" s="17">
        <v>1050</v>
      </c>
      <c r="AE261" s="17">
        <v>6500</v>
      </c>
      <c r="AF261" s="16">
        <f t="shared" si="84"/>
        <v>17800</v>
      </c>
      <c r="AG261" s="18">
        <f t="shared" si="79"/>
        <v>8.4033613445378155</v>
      </c>
      <c r="AH261" s="19">
        <v>3.83</v>
      </c>
      <c r="AI261" s="19">
        <f t="shared" si="80"/>
        <v>3.7872340425531914</v>
      </c>
      <c r="AJ261" s="17" t="s">
        <v>110</v>
      </c>
      <c r="AK261" s="16">
        <f t="shared" si="82"/>
        <v>6506.5274151436033</v>
      </c>
      <c r="AL261" s="26">
        <f t="shared" si="83"/>
        <v>1.502</v>
      </c>
    </row>
    <row r="262" spans="1:38">
      <c r="A262" s="72"/>
      <c r="B262" s="11" t="s">
        <v>144</v>
      </c>
      <c r="C262" s="12">
        <v>2500</v>
      </c>
      <c r="D262" s="12">
        <v>3500</v>
      </c>
      <c r="E262" s="12">
        <v>5000</v>
      </c>
      <c r="F262" s="12">
        <v>5000</v>
      </c>
      <c r="G262" s="12"/>
      <c r="H262" s="12">
        <f t="shared" si="69"/>
        <v>16000</v>
      </c>
      <c r="I262" s="23">
        <v>3500</v>
      </c>
      <c r="J262" s="24">
        <f t="shared" si="70"/>
        <v>16800</v>
      </c>
      <c r="K262" s="13">
        <v>4550</v>
      </c>
      <c r="L262" s="25">
        <v>1150</v>
      </c>
      <c r="M262" s="13">
        <f t="shared" si="71"/>
        <v>5460</v>
      </c>
      <c r="N262" s="12">
        <f t="shared" si="72"/>
        <v>16000</v>
      </c>
      <c r="O262" s="14">
        <f t="shared" si="73"/>
        <v>8.1351689612015026</v>
      </c>
      <c r="P262" s="21">
        <v>5.92</v>
      </c>
      <c r="Q262" s="15">
        <f t="shared" si="74"/>
        <v>3.5164835164835164</v>
      </c>
      <c r="R262" s="13" t="s">
        <v>110</v>
      </c>
      <c r="S262" s="12">
        <f t="shared" si="75"/>
        <v>945.94594594594594</v>
      </c>
      <c r="T262" s="28">
        <f t="shared" si="81"/>
        <v>2.3380000000000001</v>
      </c>
      <c r="U262" s="16">
        <v>3000</v>
      </c>
      <c r="V262" s="16">
        <v>3700</v>
      </c>
      <c r="W262" s="16">
        <v>5500</v>
      </c>
      <c r="X262" s="16">
        <v>5500</v>
      </c>
      <c r="Y262" s="16"/>
      <c r="Z262" s="16">
        <f t="shared" si="85"/>
        <v>17700</v>
      </c>
      <c r="AA262" s="17">
        <v>3600</v>
      </c>
      <c r="AB262" s="17">
        <v>19000</v>
      </c>
      <c r="AC262" s="17">
        <v>4700</v>
      </c>
      <c r="AD262" s="17">
        <v>1050</v>
      </c>
      <c r="AE262" s="17">
        <v>6500</v>
      </c>
      <c r="AF262" s="16">
        <f t="shared" si="84"/>
        <v>17700</v>
      </c>
      <c r="AG262" s="18">
        <f t="shared" si="79"/>
        <v>8.4033613445378155</v>
      </c>
      <c r="AH262" s="19">
        <v>3.83</v>
      </c>
      <c r="AI262" s="19">
        <f t="shared" si="80"/>
        <v>3.7659574468085109</v>
      </c>
      <c r="AJ262" s="17" t="s">
        <v>110</v>
      </c>
      <c r="AK262" s="16">
        <f t="shared" si="82"/>
        <v>6469.9738903394255</v>
      </c>
      <c r="AL262" s="26">
        <f t="shared" si="83"/>
        <v>1.502</v>
      </c>
    </row>
    <row r="263" spans="1:38">
      <c r="A263" s="72"/>
      <c r="B263" s="11" t="s">
        <v>184</v>
      </c>
      <c r="C263" s="12">
        <v>2000</v>
      </c>
      <c r="D263" s="12">
        <v>2600</v>
      </c>
      <c r="E263" s="12">
        <v>4600</v>
      </c>
      <c r="F263" s="12">
        <v>6800</v>
      </c>
      <c r="G263" s="12"/>
      <c r="H263" s="12">
        <f t="shared" si="69"/>
        <v>16000</v>
      </c>
      <c r="I263" s="23">
        <v>3500</v>
      </c>
      <c r="J263" s="24">
        <f t="shared" si="70"/>
        <v>16800</v>
      </c>
      <c r="K263" s="13">
        <v>4490</v>
      </c>
      <c r="L263" s="25">
        <v>1150</v>
      </c>
      <c r="M263" s="13">
        <f t="shared" si="71"/>
        <v>5388</v>
      </c>
      <c r="N263" s="12">
        <f t="shared" si="72"/>
        <v>16000</v>
      </c>
      <c r="O263" s="14">
        <f t="shared" si="73"/>
        <v>8.027892007866976</v>
      </c>
      <c r="P263" s="21">
        <v>5.93</v>
      </c>
      <c r="Q263" s="15">
        <f t="shared" si="74"/>
        <v>3.5634743875278398</v>
      </c>
      <c r="R263" s="13" t="s">
        <v>110</v>
      </c>
      <c r="S263" s="12">
        <f t="shared" si="75"/>
        <v>944.35075885328831</v>
      </c>
      <c r="T263" s="28">
        <f t="shared" si="81"/>
        <v>2.3420000000000001</v>
      </c>
      <c r="U263" s="16">
        <v>2800</v>
      </c>
      <c r="V263" s="16">
        <v>3200</v>
      </c>
      <c r="W263" s="16">
        <v>4800</v>
      </c>
      <c r="X263" s="16">
        <v>7200</v>
      </c>
      <c r="Y263" s="16"/>
      <c r="Z263" s="16">
        <f t="shared" si="85"/>
        <v>18000</v>
      </c>
      <c r="AA263" s="17">
        <v>3600</v>
      </c>
      <c r="AB263" s="17">
        <v>19000</v>
      </c>
      <c r="AC263" s="17">
        <v>4760</v>
      </c>
      <c r="AD263" s="17">
        <v>1050</v>
      </c>
      <c r="AE263" s="17">
        <v>6500</v>
      </c>
      <c r="AF263" s="16">
        <f t="shared" si="84"/>
        <v>18000</v>
      </c>
      <c r="AG263" s="18">
        <f t="shared" si="79"/>
        <v>8.5106382978723403</v>
      </c>
      <c r="AH263" s="19">
        <v>3.82</v>
      </c>
      <c r="AI263" s="19">
        <f t="shared" si="80"/>
        <v>3.7815126050420167</v>
      </c>
      <c r="AJ263" s="17" t="s">
        <v>110</v>
      </c>
      <c r="AK263" s="16">
        <f t="shared" si="82"/>
        <v>6596.8586387434552</v>
      </c>
      <c r="AL263" s="26">
        <f t="shared" si="83"/>
        <v>1.498</v>
      </c>
    </row>
    <row r="264" spans="1:38">
      <c r="A264" s="72"/>
      <c r="B264" s="11" t="s">
        <v>185</v>
      </c>
      <c r="C264" s="12">
        <v>2000</v>
      </c>
      <c r="D264" s="12">
        <v>2600</v>
      </c>
      <c r="E264" s="12">
        <v>4200</v>
      </c>
      <c r="F264" s="12">
        <v>7200</v>
      </c>
      <c r="G264" s="12"/>
      <c r="H264" s="12">
        <f t="shared" si="69"/>
        <v>16000</v>
      </c>
      <c r="I264" s="23">
        <v>3500</v>
      </c>
      <c r="J264" s="24">
        <f t="shared" si="70"/>
        <v>16800</v>
      </c>
      <c r="K264" s="13">
        <v>4620</v>
      </c>
      <c r="L264" s="25">
        <v>1150</v>
      </c>
      <c r="M264" s="13">
        <f t="shared" si="71"/>
        <v>5544</v>
      </c>
      <c r="N264" s="12">
        <f t="shared" si="72"/>
        <v>16000</v>
      </c>
      <c r="O264" s="14">
        <f t="shared" si="73"/>
        <v>8.2603254067584473</v>
      </c>
      <c r="P264" s="21">
        <v>5.94</v>
      </c>
      <c r="Q264" s="15">
        <f t="shared" si="74"/>
        <v>3.4632034632034632</v>
      </c>
      <c r="R264" s="13" t="s">
        <v>110</v>
      </c>
      <c r="S264" s="12">
        <f t="shared" si="75"/>
        <v>942.76094276094273</v>
      </c>
      <c r="T264" s="28">
        <f t="shared" si="81"/>
        <v>2.3460000000000005</v>
      </c>
      <c r="U264" s="16">
        <v>2500</v>
      </c>
      <c r="V264" s="16">
        <v>3200</v>
      </c>
      <c r="W264" s="16">
        <v>4600</v>
      </c>
      <c r="X264" s="16">
        <v>7700</v>
      </c>
      <c r="Y264" s="16"/>
      <c r="Z264" s="16">
        <f t="shared" si="85"/>
        <v>18000</v>
      </c>
      <c r="AA264" s="17">
        <v>3600</v>
      </c>
      <c r="AB264" s="17">
        <v>19000</v>
      </c>
      <c r="AC264" s="17">
        <v>4690</v>
      </c>
      <c r="AD264" s="17">
        <v>1050</v>
      </c>
      <c r="AE264" s="17">
        <v>6500</v>
      </c>
      <c r="AF264" s="16">
        <f t="shared" si="84"/>
        <v>18000</v>
      </c>
      <c r="AG264" s="18">
        <f t="shared" si="79"/>
        <v>8.3854818523153938</v>
      </c>
      <c r="AH264" s="19">
        <v>3.82</v>
      </c>
      <c r="AI264" s="19">
        <f t="shared" si="80"/>
        <v>3.8379530916844349</v>
      </c>
      <c r="AJ264" s="17" t="s">
        <v>110</v>
      </c>
      <c r="AK264" s="16">
        <f t="shared" si="82"/>
        <v>6596.8586387434552</v>
      </c>
      <c r="AL264" s="26">
        <f t="shared" si="83"/>
        <v>1.498</v>
      </c>
    </row>
    <row r="265" spans="1:38">
      <c r="A265" s="72"/>
      <c r="B265" s="11" t="s">
        <v>91</v>
      </c>
      <c r="C265" s="12">
        <v>3500</v>
      </c>
      <c r="D265" s="12">
        <v>3500</v>
      </c>
      <c r="E265" s="12">
        <v>3500</v>
      </c>
      <c r="F265" s="12">
        <v>3500</v>
      </c>
      <c r="G265" s="12"/>
      <c r="H265" s="12">
        <f t="shared" si="69"/>
        <v>14000</v>
      </c>
      <c r="I265" s="23">
        <v>3500</v>
      </c>
      <c r="J265" s="24">
        <f t="shared" si="70"/>
        <v>14800</v>
      </c>
      <c r="K265" s="13">
        <v>4060</v>
      </c>
      <c r="L265" s="25">
        <v>1150</v>
      </c>
      <c r="M265" s="13">
        <f t="shared" si="71"/>
        <v>4872</v>
      </c>
      <c r="N265" s="12">
        <f t="shared" si="72"/>
        <v>14000</v>
      </c>
      <c r="O265" s="14">
        <f t="shared" si="73"/>
        <v>7.2590738423028789</v>
      </c>
      <c r="P265" s="21">
        <v>5.95</v>
      </c>
      <c r="Q265" s="15">
        <f t="shared" si="74"/>
        <v>3.4482758620689653</v>
      </c>
      <c r="R265" s="13" t="s">
        <v>110</v>
      </c>
      <c r="S265" s="12">
        <f t="shared" si="75"/>
        <v>823.52941176470586</v>
      </c>
      <c r="T265" s="28">
        <f t="shared" si="81"/>
        <v>2.35</v>
      </c>
      <c r="U265" s="16">
        <v>3700</v>
      </c>
      <c r="V265" s="16">
        <v>3700</v>
      </c>
      <c r="W265" s="16">
        <v>3700</v>
      </c>
      <c r="X265" s="16">
        <v>3700</v>
      </c>
      <c r="Y265" s="16"/>
      <c r="Z265" s="16">
        <f t="shared" si="85"/>
        <v>14800</v>
      </c>
      <c r="AA265" s="17">
        <v>3600</v>
      </c>
      <c r="AB265" s="17">
        <f>Z265*1.1</f>
        <v>16280.000000000002</v>
      </c>
      <c r="AC265" s="17">
        <v>4110</v>
      </c>
      <c r="AD265" s="17">
        <v>1050</v>
      </c>
      <c r="AE265" s="17">
        <f>AC265*1.4</f>
        <v>5754</v>
      </c>
      <c r="AF265" s="16">
        <f t="shared" si="84"/>
        <v>14800</v>
      </c>
      <c r="AG265" s="18">
        <f t="shared" si="79"/>
        <v>7.3484713034149829</v>
      </c>
      <c r="AH265" s="19">
        <v>3.91</v>
      </c>
      <c r="AI265" s="19">
        <f t="shared" si="80"/>
        <v>3.6009732360097324</v>
      </c>
      <c r="AJ265" s="17" t="s">
        <v>110</v>
      </c>
      <c r="AK265" s="16">
        <f t="shared" si="82"/>
        <v>5299.2327365728897</v>
      </c>
      <c r="AL265" s="26">
        <f t="shared" si="83"/>
        <v>1.534</v>
      </c>
    </row>
    <row r="266" spans="1:38">
      <c r="A266" s="72"/>
      <c r="B266" s="11" t="s">
        <v>92</v>
      </c>
      <c r="C266" s="12">
        <v>3500</v>
      </c>
      <c r="D266" s="12">
        <v>3500</v>
      </c>
      <c r="E266" s="12">
        <v>3500</v>
      </c>
      <c r="F266" s="12">
        <v>5000</v>
      </c>
      <c r="G266" s="12"/>
      <c r="H266" s="12">
        <f t="shared" si="69"/>
        <v>15500</v>
      </c>
      <c r="I266" s="23">
        <v>3500</v>
      </c>
      <c r="J266" s="24">
        <f t="shared" si="70"/>
        <v>16300</v>
      </c>
      <c r="K266" s="13">
        <v>4570</v>
      </c>
      <c r="L266" s="25">
        <v>1150</v>
      </c>
      <c r="M266" s="13">
        <f t="shared" si="71"/>
        <v>5484</v>
      </c>
      <c r="N266" s="12">
        <f t="shared" si="72"/>
        <v>15500</v>
      </c>
      <c r="O266" s="14">
        <f t="shared" si="73"/>
        <v>8.1709279456463442</v>
      </c>
      <c r="P266" s="21">
        <v>5.96</v>
      </c>
      <c r="Q266" s="15">
        <f t="shared" si="74"/>
        <v>3.3916849015317285</v>
      </c>
      <c r="R266" s="13" t="s">
        <v>110</v>
      </c>
      <c r="S266" s="12">
        <f t="shared" si="75"/>
        <v>910.234899328859</v>
      </c>
      <c r="T266" s="28">
        <f t="shared" si="81"/>
        <v>2.3540000000000001</v>
      </c>
      <c r="U266" s="16">
        <v>3700</v>
      </c>
      <c r="V266" s="16">
        <v>3700</v>
      </c>
      <c r="W266" s="16">
        <v>3700</v>
      </c>
      <c r="X266" s="16">
        <v>5500</v>
      </c>
      <c r="Y266" s="16"/>
      <c r="Z266" s="16">
        <f t="shared" si="85"/>
        <v>16600</v>
      </c>
      <c r="AA266" s="17">
        <v>3600</v>
      </c>
      <c r="AB266" s="17">
        <f>Z266*1.1</f>
        <v>18260</v>
      </c>
      <c r="AC266" s="17">
        <v>4420</v>
      </c>
      <c r="AD266" s="17">
        <v>1050</v>
      </c>
      <c r="AE266" s="17">
        <f>AC266*1.4</f>
        <v>6188</v>
      </c>
      <c r="AF266" s="16">
        <f t="shared" si="84"/>
        <v>16600</v>
      </c>
      <c r="AG266" s="18">
        <f t="shared" si="79"/>
        <v>7.9027355623100313</v>
      </c>
      <c r="AH266" s="19">
        <v>3.85</v>
      </c>
      <c r="AI266" s="19">
        <f t="shared" si="80"/>
        <v>3.755656108597285</v>
      </c>
      <c r="AJ266" s="17" t="s">
        <v>110</v>
      </c>
      <c r="AK266" s="16">
        <f t="shared" si="82"/>
        <v>6036.363636363636</v>
      </c>
      <c r="AL266" s="26">
        <f t="shared" si="83"/>
        <v>1.51</v>
      </c>
    </row>
    <row r="267" spans="1:38">
      <c r="A267" s="72"/>
      <c r="B267" s="11" t="s">
        <v>169</v>
      </c>
      <c r="C267" s="12">
        <v>3000</v>
      </c>
      <c r="D267" s="12">
        <v>3000</v>
      </c>
      <c r="E267" s="12">
        <v>3000</v>
      </c>
      <c r="F267" s="12">
        <v>7000</v>
      </c>
      <c r="G267" s="12"/>
      <c r="H267" s="12">
        <f t="shared" si="69"/>
        <v>16000</v>
      </c>
      <c r="I267" s="23">
        <v>3500</v>
      </c>
      <c r="J267" s="24">
        <f t="shared" si="70"/>
        <v>16800</v>
      </c>
      <c r="K267" s="13">
        <v>4580</v>
      </c>
      <c r="L267" s="25">
        <v>1150</v>
      </c>
      <c r="M267" s="13">
        <f t="shared" si="71"/>
        <v>5496</v>
      </c>
      <c r="N267" s="12">
        <f t="shared" si="72"/>
        <v>16000</v>
      </c>
      <c r="O267" s="14">
        <f t="shared" si="73"/>
        <v>8.1888074378687641</v>
      </c>
      <c r="P267" s="21">
        <v>5.97</v>
      </c>
      <c r="Q267" s="15">
        <f t="shared" si="74"/>
        <v>3.4934497816593888</v>
      </c>
      <c r="R267" s="13" t="s">
        <v>110</v>
      </c>
      <c r="S267" s="12">
        <f t="shared" si="75"/>
        <v>938.02345058626474</v>
      </c>
      <c r="T267" s="28">
        <f t="shared" si="81"/>
        <v>2.3580000000000001</v>
      </c>
      <c r="U267" s="16">
        <v>3700</v>
      </c>
      <c r="V267" s="16">
        <v>3700</v>
      </c>
      <c r="W267" s="16">
        <v>3700</v>
      </c>
      <c r="X267" s="16">
        <v>6800</v>
      </c>
      <c r="Y267" s="16"/>
      <c r="Z267" s="16">
        <f t="shared" si="85"/>
        <v>17900</v>
      </c>
      <c r="AA267" s="17">
        <v>3600</v>
      </c>
      <c r="AB267" s="17">
        <v>19000</v>
      </c>
      <c r="AC267" s="17">
        <v>4750</v>
      </c>
      <c r="AD267" s="17">
        <v>1050</v>
      </c>
      <c r="AE267" s="17">
        <v>6500</v>
      </c>
      <c r="AF267" s="16">
        <f t="shared" si="84"/>
        <v>17900</v>
      </c>
      <c r="AG267" s="18">
        <f t="shared" si="79"/>
        <v>8.4927588056499204</v>
      </c>
      <c r="AH267" s="19">
        <v>3.83</v>
      </c>
      <c r="AI267" s="19">
        <f t="shared" si="80"/>
        <v>3.7684210526315791</v>
      </c>
      <c r="AJ267" s="17" t="s">
        <v>110</v>
      </c>
      <c r="AK267" s="16">
        <f t="shared" si="82"/>
        <v>6543.0809399477803</v>
      </c>
      <c r="AL267" s="26">
        <f t="shared" si="83"/>
        <v>1.502</v>
      </c>
    </row>
    <row r="268" spans="1:38">
      <c r="A268" s="72"/>
      <c r="B268" s="11" t="s">
        <v>186</v>
      </c>
      <c r="C268" s="12">
        <v>3000</v>
      </c>
      <c r="D268" s="12">
        <v>3000</v>
      </c>
      <c r="E268" s="12">
        <v>3000</v>
      </c>
      <c r="F268" s="12">
        <v>7000</v>
      </c>
      <c r="G268" s="12"/>
      <c r="H268" s="12">
        <f t="shared" si="69"/>
        <v>16000</v>
      </c>
      <c r="I268" s="23">
        <v>3500</v>
      </c>
      <c r="J268" s="24">
        <f t="shared" si="70"/>
        <v>16800</v>
      </c>
      <c r="K268" s="13">
        <v>4650</v>
      </c>
      <c r="L268" s="25">
        <v>1150</v>
      </c>
      <c r="M268" s="13">
        <f t="shared" si="71"/>
        <v>5580</v>
      </c>
      <c r="N268" s="12">
        <f t="shared" si="72"/>
        <v>16000</v>
      </c>
      <c r="O268" s="14">
        <f t="shared" si="73"/>
        <v>8.3139638834257106</v>
      </c>
      <c r="P268" s="21">
        <v>5.98</v>
      </c>
      <c r="Q268" s="15">
        <f t="shared" si="74"/>
        <v>3.4408602150537635</v>
      </c>
      <c r="R268" s="13" t="s">
        <v>110</v>
      </c>
      <c r="S268" s="12">
        <f t="shared" si="75"/>
        <v>936.45484949832769</v>
      </c>
      <c r="T268" s="28">
        <f t="shared" si="81"/>
        <v>2.3620000000000005</v>
      </c>
      <c r="U268" s="16">
        <v>3200</v>
      </c>
      <c r="V268" s="16">
        <v>3200</v>
      </c>
      <c r="W268" s="16">
        <v>3200</v>
      </c>
      <c r="X268" s="16">
        <v>8000</v>
      </c>
      <c r="Y268" s="16"/>
      <c r="Z268" s="16">
        <f t="shared" si="85"/>
        <v>17600</v>
      </c>
      <c r="AA268" s="17">
        <v>3600</v>
      </c>
      <c r="AB268" s="17">
        <v>19000</v>
      </c>
      <c r="AC268" s="17">
        <v>4700</v>
      </c>
      <c r="AD268" s="17">
        <v>1050</v>
      </c>
      <c r="AE268" s="17">
        <v>6500</v>
      </c>
      <c r="AF268" s="16">
        <f t="shared" si="84"/>
        <v>17600</v>
      </c>
      <c r="AG268" s="18">
        <f t="shared" si="79"/>
        <v>8.4033613445378155</v>
      </c>
      <c r="AH268" s="19">
        <v>3.83</v>
      </c>
      <c r="AI268" s="19">
        <f t="shared" si="80"/>
        <v>3.7446808510638299</v>
      </c>
      <c r="AJ268" s="17" t="s">
        <v>110</v>
      </c>
      <c r="AK268" s="16">
        <f t="shared" si="82"/>
        <v>6433.4203655352485</v>
      </c>
      <c r="AL268" s="26">
        <f t="shared" si="83"/>
        <v>1.502</v>
      </c>
    </row>
    <row r="269" spans="1:38">
      <c r="A269" s="72"/>
      <c r="B269" s="11" t="s">
        <v>187</v>
      </c>
      <c r="C269" s="12">
        <v>3200</v>
      </c>
      <c r="D269" s="12">
        <v>3200</v>
      </c>
      <c r="E269" s="12">
        <v>4800</v>
      </c>
      <c r="F269" s="12">
        <v>4800</v>
      </c>
      <c r="G269" s="12"/>
      <c r="H269" s="12">
        <f t="shared" si="69"/>
        <v>16000</v>
      </c>
      <c r="I269" s="23">
        <v>3500</v>
      </c>
      <c r="J269" s="24">
        <f t="shared" si="70"/>
        <v>16800</v>
      </c>
      <c r="K269" s="13">
        <v>4500</v>
      </c>
      <c r="L269" s="25">
        <v>1150</v>
      </c>
      <c r="M269" s="13">
        <f t="shared" si="71"/>
        <v>5400</v>
      </c>
      <c r="N269" s="12">
        <f t="shared" si="72"/>
        <v>16000</v>
      </c>
      <c r="O269" s="14">
        <f t="shared" si="73"/>
        <v>8.0457715000893977</v>
      </c>
      <c r="P269" s="21">
        <v>5.99</v>
      </c>
      <c r="Q269" s="15">
        <f t="shared" si="74"/>
        <v>3.5555555555555554</v>
      </c>
      <c r="R269" s="13" t="s">
        <v>110</v>
      </c>
      <c r="S269" s="12">
        <f t="shared" si="75"/>
        <v>934.89148580968276</v>
      </c>
      <c r="T269" s="28">
        <f t="shared" si="81"/>
        <v>2.3660000000000001</v>
      </c>
      <c r="U269" s="16">
        <v>3700</v>
      </c>
      <c r="V269" s="16">
        <v>3700</v>
      </c>
      <c r="W269" s="16">
        <v>5200</v>
      </c>
      <c r="X269" s="16">
        <v>5200</v>
      </c>
      <c r="Y269" s="16"/>
      <c r="Z269" s="16">
        <f t="shared" si="85"/>
        <v>17800</v>
      </c>
      <c r="AA269" s="17">
        <v>3600</v>
      </c>
      <c r="AB269" s="17">
        <v>19000</v>
      </c>
      <c r="AC269" s="17">
        <v>4750</v>
      </c>
      <c r="AD269" s="17">
        <v>1050</v>
      </c>
      <c r="AE269" s="17">
        <v>6500</v>
      </c>
      <c r="AF269" s="16">
        <f t="shared" si="84"/>
        <v>17800</v>
      </c>
      <c r="AG269" s="18">
        <f t="shared" si="79"/>
        <v>8.4927588056499204</v>
      </c>
      <c r="AH269" s="19">
        <v>3.83</v>
      </c>
      <c r="AI269" s="19">
        <f t="shared" si="80"/>
        <v>3.7473684210526317</v>
      </c>
      <c r="AJ269" s="17" t="s">
        <v>110</v>
      </c>
      <c r="AK269" s="16">
        <f t="shared" si="82"/>
        <v>6506.5274151436033</v>
      </c>
      <c r="AL269" s="26">
        <f t="shared" si="83"/>
        <v>1.502</v>
      </c>
    </row>
    <row r="270" spans="1:38">
      <c r="A270" s="72"/>
      <c r="B270" s="11" t="s">
        <v>188</v>
      </c>
      <c r="C270" s="12">
        <v>2800</v>
      </c>
      <c r="D270" s="12">
        <v>2800</v>
      </c>
      <c r="E270" s="12">
        <v>4400</v>
      </c>
      <c r="F270" s="12">
        <v>6000</v>
      </c>
      <c r="G270" s="12"/>
      <c r="H270" s="12">
        <f t="shared" si="69"/>
        <v>16000</v>
      </c>
      <c r="I270" s="23">
        <v>3500</v>
      </c>
      <c r="J270" s="24">
        <f t="shared" si="70"/>
        <v>16800</v>
      </c>
      <c r="K270" s="13">
        <v>4450</v>
      </c>
      <c r="L270" s="25">
        <v>1150</v>
      </c>
      <c r="M270" s="13">
        <f t="shared" si="71"/>
        <v>5340</v>
      </c>
      <c r="N270" s="12">
        <f t="shared" si="72"/>
        <v>16000</v>
      </c>
      <c r="O270" s="14">
        <f t="shared" si="73"/>
        <v>7.9563740389772928</v>
      </c>
      <c r="P270" s="21">
        <v>6</v>
      </c>
      <c r="Q270" s="15">
        <f t="shared" si="74"/>
        <v>3.595505617977528</v>
      </c>
      <c r="R270" s="13" t="s">
        <v>110</v>
      </c>
      <c r="S270" s="12">
        <f t="shared" si="75"/>
        <v>933.33333333333337</v>
      </c>
      <c r="T270" s="28">
        <f t="shared" si="81"/>
        <v>2.37</v>
      </c>
      <c r="U270" s="16">
        <v>3300</v>
      </c>
      <c r="V270" s="16">
        <v>3300</v>
      </c>
      <c r="W270" s="16">
        <v>4600</v>
      </c>
      <c r="X270" s="16">
        <v>6800</v>
      </c>
      <c r="Y270" s="16"/>
      <c r="Z270" s="16">
        <f t="shared" si="85"/>
        <v>18000</v>
      </c>
      <c r="AA270" s="17">
        <v>3600</v>
      </c>
      <c r="AB270" s="17">
        <v>19000</v>
      </c>
      <c r="AC270" s="17">
        <v>4720</v>
      </c>
      <c r="AD270" s="17">
        <v>1050</v>
      </c>
      <c r="AE270" s="17">
        <v>6500</v>
      </c>
      <c r="AF270" s="16">
        <f t="shared" si="84"/>
        <v>18000</v>
      </c>
      <c r="AG270" s="18">
        <f t="shared" si="79"/>
        <v>8.4391203289826571</v>
      </c>
      <c r="AH270" s="19">
        <v>3.82</v>
      </c>
      <c r="AI270" s="19">
        <f t="shared" si="80"/>
        <v>3.8135593220338984</v>
      </c>
      <c r="AJ270" s="17" t="s">
        <v>110</v>
      </c>
      <c r="AK270" s="16">
        <f t="shared" si="82"/>
        <v>6596.8586387434552</v>
      </c>
      <c r="AL270" s="26">
        <f t="shared" si="83"/>
        <v>1.498</v>
      </c>
    </row>
    <row r="271" spans="1:38">
      <c r="A271" s="72"/>
      <c r="B271" s="11" t="s">
        <v>189</v>
      </c>
      <c r="C271" s="12">
        <v>2600</v>
      </c>
      <c r="D271" s="12">
        <v>2600</v>
      </c>
      <c r="E271" s="12">
        <v>3800</v>
      </c>
      <c r="F271" s="12">
        <v>7000</v>
      </c>
      <c r="G271" s="12"/>
      <c r="H271" s="12">
        <f t="shared" si="69"/>
        <v>16000</v>
      </c>
      <c r="I271" s="23">
        <v>3500</v>
      </c>
      <c r="J271" s="24">
        <f t="shared" si="70"/>
        <v>16800</v>
      </c>
      <c r="K271" s="13">
        <v>4850</v>
      </c>
      <c r="L271" s="25">
        <v>1150</v>
      </c>
      <c r="M271" s="13">
        <f t="shared" si="71"/>
        <v>5820</v>
      </c>
      <c r="N271" s="12">
        <f t="shared" si="72"/>
        <v>16000</v>
      </c>
      <c r="O271" s="14">
        <f t="shared" si="73"/>
        <v>8.6715537278741284</v>
      </c>
      <c r="P271" s="21">
        <v>6.01</v>
      </c>
      <c r="Q271" s="15">
        <f t="shared" si="74"/>
        <v>3.2989690721649483</v>
      </c>
      <c r="R271" s="13" t="s">
        <v>110</v>
      </c>
      <c r="S271" s="12">
        <f t="shared" si="75"/>
        <v>931.78036605657246</v>
      </c>
      <c r="T271" s="28">
        <f t="shared" si="81"/>
        <v>2.3740000000000001</v>
      </c>
      <c r="U271" s="16">
        <v>2800</v>
      </c>
      <c r="V271" s="16">
        <v>2800</v>
      </c>
      <c r="W271" s="16">
        <v>4600</v>
      </c>
      <c r="X271" s="16">
        <v>7800</v>
      </c>
      <c r="Y271" s="16"/>
      <c r="Z271" s="16">
        <f t="shared" si="85"/>
        <v>18000</v>
      </c>
      <c r="AA271" s="17">
        <v>3600</v>
      </c>
      <c r="AB271" s="17">
        <v>19000</v>
      </c>
      <c r="AC271" s="17">
        <v>4980</v>
      </c>
      <c r="AD271" s="17">
        <v>1050</v>
      </c>
      <c r="AE271" s="17">
        <v>6500</v>
      </c>
      <c r="AF271" s="16">
        <f t="shared" si="84"/>
        <v>18000</v>
      </c>
      <c r="AG271" s="18">
        <f t="shared" si="79"/>
        <v>8.9039871267655997</v>
      </c>
      <c r="AH271" s="19">
        <v>3.82</v>
      </c>
      <c r="AI271" s="19">
        <f t="shared" si="80"/>
        <v>3.6144578313253013</v>
      </c>
      <c r="AJ271" s="17" t="s">
        <v>110</v>
      </c>
      <c r="AK271" s="16">
        <f t="shared" si="82"/>
        <v>6596.8586387434552</v>
      </c>
      <c r="AL271" s="26">
        <f t="shared" si="83"/>
        <v>1.498</v>
      </c>
    </row>
    <row r="272" spans="1:38">
      <c r="A272" s="72"/>
      <c r="B272" s="11" t="s">
        <v>94</v>
      </c>
      <c r="C272" s="13">
        <v>2100</v>
      </c>
      <c r="D272" s="13">
        <v>2100</v>
      </c>
      <c r="E272" s="13">
        <v>2100</v>
      </c>
      <c r="F272" s="13">
        <v>2100</v>
      </c>
      <c r="G272" s="13">
        <v>7000</v>
      </c>
      <c r="H272" s="12">
        <f t="shared" si="69"/>
        <v>15400</v>
      </c>
      <c r="I272" s="13">
        <v>4800</v>
      </c>
      <c r="J272" s="24">
        <f t="shared" si="70"/>
        <v>16200</v>
      </c>
      <c r="K272" s="13">
        <v>4410</v>
      </c>
      <c r="L272" s="13">
        <v>1200</v>
      </c>
      <c r="M272" s="13">
        <f t="shared" si="71"/>
        <v>5292</v>
      </c>
      <c r="N272" s="12">
        <f t="shared" si="72"/>
        <v>15400</v>
      </c>
      <c r="O272" s="14">
        <f t="shared" si="73"/>
        <v>7.8848560700876096</v>
      </c>
      <c r="P272" s="21">
        <v>6.13</v>
      </c>
      <c r="Q272" s="15">
        <f t="shared" si="74"/>
        <v>3.4920634920634921</v>
      </c>
      <c r="R272" s="13" t="s">
        <v>110</v>
      </c>
      <c r="S272" s="12">
        <f t="shared" si="75"/>
        <v>879.28221859706366</v>
      </c>
      <c r="T272" s="28">
        <f t="shared" si="81"/>
        <v>2.4220000000000002</v>
      </c>
      <c r="U272" s="17">
        <v>2500</v>
      </c>
      <c r="V272" s="16">
        <v>2500</v>
      </c>
      <c r="W272" s="17">
        <v>2500</v>
      </c>
      <c r="X272" s="17">
        <v>2500</v>
      </c>
      <c r="Y272" s="17">
        <v>7200</v>
      </c>
      <c r="Z272" s="16">
        <f t="shared" ref="Z272:Z332" si="86">U272+V272+W272+X272+Y272</f>
        <v>17200</v>
      </c>
      <c r="AA272" s="17">
        <v>4800</v>
      </c>
      <c r="AB272" s="17">
        <v>18500</v>
      </c>
      <c r="AC272" s="17">
        <v>4510</v>
      </c>
      <c r="AD272" s="17">
        <v>1150</v>
      </c>
      <c r="AE272" s="17">
        <f>AC272*1.4</f>
        <v>6314</v>
      </c>
      <c r="AF272" s="16">
        <f t="shared" si="84"/>
        <v>17200</v>
      </c>
      <c r="AG272" s="18">
        <f t="shared" si="79"/>
        <v>8.0636509923118194</v>
      </c>
      <c r="AH272" s="19">
        <v>3.85</v>
      </c>
      <c r="AI272" s="19">
        <f t="shared" si="80"/>
        <v>3.8137472283813749</v>
      </c>
      <c r="AJ272" s="17" t="s">
        <v>110</v>
      </c>
      <c r="AK272" s="16">
        <f t="shared" si="82"/>
        <v>6254.545454545454</v>
      </c>
      <c r="AL272" s="26">
        <f t="shared" si="83"/>
        <v>1.51</v>
      </c>
    </row>
    <row r="273" spans="1:38">
      <c r="A273" s="72"/>
      <c r="B273" s="11" t="s">
        <v>170</v>
      </c>
      <c r="C273" s="13">
        <v>2100</v>
      </c>
      <c r="D273" s="13">
        <v>2100</v>
      </c>
      <c r="E273" s="13">
        <v>2100</v>
      </c>
      <c r="F273" s="13">
        <v>2100</v>
      </c>
      <c r="G273" s="13">
        <v>7600</v>
      </c>
      <c r="H273" s="12">
        <f t="shared" si="69"/>
        <v>16000</v>
      </c>
      <c r="I273" s="13">
        <v>4800</v>
      </c>
      <c r="J273" s="24">
        <f t="shared" si="70"/>
        <v>16800</v>
      </c>
      <c r="K273" s="13">
        <v>4500</v>
      </c>
      <c r="L273" s="13">
        <v>1200</v>
      </c>
      <c r="M273" s="13">
        <f t="shared" si="71"/>
        <v>5400</v>
      </c>
      <c r="N273" s="12">
        <f t="shared" si="72"/>
        <v>16000</v>
      </c>
      <c r="O273" s="14">
        <f t="shared" si="73"/>
        <v>8.0457715000893977</v>
      </c>
      <c r="P273" s="21">
        <v>6.23</v>
      </c>
      <c r="Q273" s="15">
        <f t="shared" si="74"/>
        <v>3.5555555555555554</v>
      </c>
      <c r="R273" s="13" t="s">
        <v>110</v>
      </c>
      <c r="S273" s="12">
        <f t="shared" si="75"/>
        <v>898.87640449438197</v>
      </c>
      <c r="T273" s="28">
        <f t="shared" si="81"/>
        <v>2.4620000000000002</v>
      </c>
      <c r="U273" s="17">
        <v>2500</v>
      </c>
      <c r="V273" s="16">
        <v>2500</v>
      </c>
      <c r="W273" s="17">
        <v>2500</v>
      </c>
      <c r="X273" s="17">
        <v>2500</v>
      </c>
      <c r="Y273" s="17">
        <v>8000</v>
      </c>
      <c r="Z273" s="16">
        <f t="shared" si="86"/>
        <v>18000</v>
      </c>
      <c r="AA273" s="17">
        <v>4800</v>
      </c>
      <c r="AB273" s="17">
        <v>19000</v>
      </c>
      <c r="AC273" s="17">
        <v>5000</v>
      </c>
      <c r="AD273" s="17">
        <v>1150</v>
      </c>
      <c r="AE273" s="17">
        <v>6500</v>
      </c>
      <c r="AF273" s="16">
        <f t="shared" si="84"/>
        <v>18000</v>
      </c>
      <c r="AG273" s="18">
        <f t="shared" si="79"/>
        <v>8.9397461112104413</v>
      </c>
      <c r="AH273" s="19">
        <v>3.82</v>
      </c>
      <c r="AI273" s="19">
        <f t="shared" si="80"/>
        <v>3.6</v>
      </c>
      <c r="AJ273" s="17" t="s">
        <v>110</v>
      </c>
      <c r="AK273" s="16">
        <f t="shared" si="82"/>
        <v>6596.8586387434552</v>
      </c>
      <c r="AL273" s="26">
        <f t="shared" si="83"/>
        <v>1.498</v>
      </c>
    </row>
    <row r="274" spans="1:38">
      <c r="A274" s="72"/>
      <c r="B274" s="11" t="s">
        <v>95</v>
      </c>
      <c r="C274" s="13">
        <v>2100</v>
      </c>
      <c r="D274" s="13">
        <v>2100</v>
      </c>
      <c r="E274" s="13">
        <v>2100</v>
      </c>
      <c r="F274" s="13">
        <v>2600</v>
      </c>
      <c r="G274" s="13">
        <v>5000</v>
      </c>
      <c r="H274" s="12">
        <f t="shared" si="69"/>
        <v>13900</v>
      </c>
      <c r="I274" s="13">
        <v>4800</v>
      </c>
      <c r="J274" s="24">
        <f t="shared" si="70"/>
        <v>14700</v>
      </c>
      <c r="K274" s="13">
        <v>4052</v>
      </c>
      <c r="L274" s="13">
        <v>1200</v>
      </c>
      <c r="M274" s="13">
        <f t="shared" si="71"/>
        <v>4862.3999999999996</v>
      </c>
      <c r="N274" s="12">
        <f t="shared" si="72"/>
        <v>13900</v>
      </c>
      <c r="O274" s="14">
        <f t="shared" si="73"/>
        <v>7.2447702485249419</v>
      </c>
      <c r="P274" s="21">
        <f>Q274*2.074074075*(1-(Q274-2.7)/(1.7*Q274))</f>
        <v>6.2237879275129195</v>
      </c>
      <c r="Q274" s="15">
        <f t="shared" si="74"/>
        <v>3.4304047384007896</v>
      </c>
      <c r="R274" s="13" t="s">
        <v>110</v>
      </c>
      <c r="S274" s="12">
        <f t="shared" si="75"/>
        <v>781.67830534420159</v>
      </c>
      <c r="T274" s="28">
        <f t="shared" si="81"/>
        <v>2.4595151710051679</v>
      </c>
      <c r="U274" s="17">
        <v>2500</v>
      </c>
      <c r="V274" s="16">
        <v>2500</v>
      </c>
      <c r="W274" s="17">
        <v>2500</v>
      </c>
      <c r="X274" s="17">
        <v>3000</v>
      </c>
      <c r="Y274" s="17">
        <v>5500</v>
      </c>
      <c r="Z274" s="16">
        <f t="shared" si="86"/>
        <v>16000</v>
      </c>
      <c r="AA274" s="17">
        <v>4800</v>
      </c>
      <c r="AB274" s="17">
        <v>18000</v>
      </c>
      <c r="AC274" s="17">
        <v>4520</v>
      </c>
      <c r="AD274" s="17">
        <v>1150</v>
      </c>
      <c r="AE274" s="17">
        <f>AC274*1.4</f>
        <v>6328</v>
      </c>
      <c r="AF274" s="16">
        <f t="shared" si="84"/>
        <v>16000</v>
      </c>
      <c r="AG274" s="18">
        <f t="shared" si="79"/>
        <v>8.0815304845342393</v>
      </c>
      <c r="AH274" s="19">
        <f>AI274*1.34752*(1-(AI274-2.82)/(1.2*AI274))</f>
        <v>3.9616690501474925</v>
      </c>
      <c r="AI274" s="19">
        <f t="shared" si="80"/>
        <v>3.5398230088495577</v>
      </c>
      <c r="AJ274" s="17" t="s">
        <v>110</v>
      </c>
      <c r="AK274" s="16">
        <f t="shared" si="82"/>
        <v>5654.1825469156865</v>
      </c>
      <c r="AL274" s="26">
        <f t="shared" si="83"/>
        <v>1.5546676200589971</v>
      </c>
    </row>
    <row r="275" spans="1:38">
      <c r="A275" s="72"/>
      <c r="B275" s="11" t="s">
        <v>96</v>
      </c>
      <c r="C275" s="13">
        <v>2100</v>
      </c>
      <c r="D275" s="13">
        <v>2100</v>
      </c>
      <c r="E275" s="13">
        <v>2100</v>
      </c>
      <c r="F275" s="13">
        <v>2600</v>
      </c>
      <c r="G275" s="13">
        <v>7000</v>
      </c>
      <c r="H275" s="12">
        <f t="shared" si="69"/>
        <v>15900</v>
      </c>
      <c r="I275" s="13">
        <v>4800</v>
      </c>
      <c r="J275" s="24">
        <f t="shared" si="70"/>
        <v>16700</v>
      </c>
      <c r="K275" s="13">
        <v>4430</v>
      </c>
      <c r="L275" s="13">
        <v>1200</v>
      </c>
      <c r="M275" s="13">
        <f t="shared" si="71"/>
        <v>5316</v>
      </c>
      <c r="N275" s="12">
        <f t="shared" si="72"/>
        <v>15900</v>
      </c>
      <c r="O275" s="14">
        <f t="shared" si="73"/>
        <v>7.9206150545324512</v>
      </c>
      <c r="P275" s="21">
        <v>6.13</v>
      </c>
      <c r="Q275" s="15">
        <f t="shared" si="74"/>
        <v>3.5891647855530473</v>
      </c>
      <c r="R275" s="13" t="s">
        <v>110</v>
      </c>
      <c r="S275" s="12">
        <f t="shared" si="75"/>
        <v>907.83034257748784</v>
      </c>
      <c r="T275" s="28">
        <f t="shared" si="81"/>
        <v>2.4220000000000002</v>
      </c>
      <c r="U275" s="17">
        <v>2500</v>
      </c>
      <c r="V275" s="16">
        <v>2500</v>
      </c>
      <c r="W275" s="17">
        <v>2500</v>
      </c>
      <c r="X275" s="17">
        <v>3000</v>
      </c>
      <c r="Y275" s="17">
        <v>7200</v>
      </c>
      <c r="Z275" s="16">
        <f t="shared" si="86"/>
        <v>17700</v>
      </c>
      <c r="AA275" s="17">
        <v>4800</v>
      </c>
      <c r="AB275" s="17">
        <v>18500</v>
      </c>
      <c r="AC275" s="17">
        <v>4750</v>
      </c>
      <c r="AD275" s="17">
        <v>1150</v>
      </c>
      <c r="AE275" s="17">
        <v>6500</v>
      </c>
      <c r="AF275" s="16">
        <f t="shared" si="84"/>
        <v>17700</v>
      </c>
      <c r="AG275" s="18">
        <f t="shared" si="79"/>
        <v>8.4927588056499204</v>
      </c>
      <c r="AH275" s="19">
        <v>3.85</v>
      </c>
      <c r="AI275" s="19">
        <f t="shared" si="80"/>
        <v>3.7263157894736842</v>
      </c>
      <c r="AJ275" s="17" t="s">
        <v>110</v>
      </c>
      <c r="AK275" s="16">
        <f t="shared" si="82"/>
        <v>6436.363636363636</v>
      </c>
      <c r="AL275" s="26">
        <f t="shared" si="83"/>
        <v>1.51</v>
      </c>
    </row>
    <row r="276" spans="1:38">
      <c r="A276" s="72"/>
      <c r="B276" s="11" t="s">
        <v>171</v>
      </c>
      <c r="C276" s="13">
        <v>2100</v>
      </c>
      <c r="D276" s="13">
        <v>2100</v>
      </c>
      <c r="E276" s="13">
        <v>2100</v>
      </c>
      <c r="F276" s="13">
        <v>2500</v>
      </c>
      <c r="G276" s="13">
        <v>7200</v>
      </c>
      <c r="H276" s="12">
        <f t="shared" si="69"/>
        <v>16000</v>
      </c>
      <c r="I276" s="13">
        <v>4800</v>
      </c>
      <c r="J276" s="24">
        <f t="shared" si="70"/>
        <v>16800</v>
      </c>
      <c r="K276" s="13">
        <v>4500</v>
      </c>
      <c r="L276" s="13">
        <v>1200</v>
      </c>
      <c r="M276" s="13">
        <f t="shared" si="71"/>
        <v>5400</v>
      </c>
      <c r="N276" s="12">
        <f t="shared" si="72"/>
        <v>16000</v>
      </c>
      <c r="O276" s="14">
        <f t="shared" si="73"/>
        <v>8.0457715000893977</v>
      </c>
      <c r="P276" s="21">
        <f>Q276*2.074074075*(1-(Q276-2.7)/(1.7*Q276))</f>
        <v>6.3306705426470593</v>
      </c>
      <c r="Q276" s="15">
        <f t="shared" si="74"/>
        <v>3.5555555555555554</v>
      </c>
      <c r="R276" s="13" t="s">
        <v>110</v>
      </c>
      <c r="S276" s="12">
        <f t="shared" si="75"/>
        <v>884.58244071858735</v>
      </c>
      <c r="T276" s="28">
        <f t="shared" si="81"/>
        <v>2.5022682170588237</v>
      </c>
      <c r="U276" s="17">
        <v>2500</v>
      </c>
      <c r="V276" s="16">
        <v>2500</v>
      </c>
      <c r="W276" s="17">
        <v>2500</v>
      </c>
      <c r="X276" s="17">
        <v>3000</v>
      </c>
      <c r="Y276" s="17">
        <v>7500</v>
      </c>
      <c r="Z276" s="16">
        <f t="shared" si="86"/>
        <v>18000</v>
      </c>
      <c r="AA276" s="17">
        <v>4800</v>
      </c>
      <c r="AB276" s="17">
        <v>19000</v>
      </c>
      <c r="AC276" s="17">
        <v>4900</v>
      </c>
      <c r="AD276" s="17">
        <v>1150</v>
      </c>
      <c r="AE276" s="17">
        <v>6500</v>
      </c>
      <c r="AF276" s="16">
        <f t="shared" si="84"/>
        <v>18000</v>
      </c>
      <c r="AG276" s="18">
        <f t="shared" si="79"/>
        <v>8.7609511889862333</v>
      </c>
      <c r="AH276" s="19">
        <v>3.82</v>
      </c>
      <c r="AI276" s="19">
        <f t="shared" si="80"/>
        <v>3.6734693877551021</v>
      </c>
      <c r="AJ276" s="17" t="s">
        <v>110</v>
      </c>
      <c r="AK276" s="16">
        <f t="shared" si="82"/>
        <v>6596.8586387434552</v>
      </c>
      <c r="AL276" s="26">
        <f t="shared" si="83"/>
        <v>1.498</v>
      </c>
    </row>
    <row r="277" spans="1:38">
      <c r="A277" s="72"/>
      <c r="B277" s="11" t="s">
        <v>145</v>
      </c>
      <c r="C277" s="13">
        <v>2100</v>
      </c>
      <c r="D277" s="13">
        <v>2100</v>
      </c>
      <c r="E277" s="13">
        <v>2100</v>
      </c>
      <c r="F277" s="13">
        <v>3500</v>
      </c>
      <c r="G277" s="13">
        <v>5000</v>
      </c>
      <c r="H277" s="12">
        <f t="shared" si="69"/>
        <v>14800</v>
      </c>
      <c r="I277" s="13">
        <v>4800</v>
      </c>
      <c r="J277" s="24">
        <f t="shared" si="70"/>
        <v>15600</v>
      </c>
      <c r="K277" s="13">
        <v>4440</v>
      </c>
      <c r="L277" s="13">
        <v>1200</v>
      </c>
      <c r="M277" s="13">
        <f t="shared" si="71"/>
        <v>5328</v>
      </c>
      <c r="N277" s="12">
        <f t="shared" si="72"/>
        <v>14800</v>
      </c>
      <c r="O277" s="14">
        <f t="shared" si="73"/>
        <v>7.9384945467548729</v>
      </c>
      <c r="P277" s="21">
        <f>Q277*2.074074075*(1-(Q277-2.7)/(1.7*Q277))</f>
        <v>6.1408859867647054</v>
      </c>
      <c r="Q277" s="15">
        <f t="shared" si="74"/>
        <v>3.3333333333333335</v>
      </c>
      <c r="R277" s="13" t="s">
        <v>110</v>
      </c>
      <c r="S277" s="12">
        <f t="shared" si="75"/>
        <v>843.52648968965093</v>
      </c>
      <c r="T277" s="28">
        <f t="shared" si="81"/>
        <v>2.4263543947058825</v>
      </c>
      <c r="U277" s="17">
        <v>2500</v>
      </c>
      <c r="V277" s="16">
        <v>2500</v>
      </c>
      <c r="W277" s="17">
        <v>2500</v>
      </c>
      <c r="X277" s="17">
        <v>3700</v>
      </c>
      <c r="Y277" s="17">
        <v>5500</v>
      </c>
      <c r="Z277" s="16">
        <f t="shared" si="86"/>
        <v>16700</v>
      </c>
      <c r="AA277" s="17">
        <v>4800</v>
      </c>
      <c r="AB277" s="17">
        <v>18000</v>
      </c>
      <c r="AC277" s="17">
        <v>4540</v>
      </c>
      <c r="AD277" s="17">
        <v>1150</v>
      </c>
      <c r="AE277" s="17">
        <f>AC277*1.4</f>
        <v>6356</v>
      </c>
      <c r="AF277" s="16">
        <f t="shared" si="84"/>
        <v>16700</v>
      </c>
      <c r="AG277" s="18">
        <f t="shared" si="79"/>
        <v>8.1172894689790809</v>
      </c>
      <c r="AH277" s="19">
        <v>3.82</v>
      </c>
      <c r="AI277" s="19">
        <f t="shared" si="80"/>
        <v>3.6784140969162995</v>
      </c>
      <c r="AJ277" s="17" t="s">
        <v>110</v>
      </c>
      <c r="AK277" s="16">
        <f t="shared" si="82"/>
        <v>6120.4188481675392</v>
      </c>
      <c r="AL277" s="26">
        <f t="shared" si="83"/>
        <v>1.498</v>
      </c>
    </row>
    <row r="278" spans="1:38">
      <c r="A278" s="72"/>
      <c r="B278" s="11" t="s">
        <v>172</v>
      </c>
      <c r="C278" s="13">
        <v>2100</v>
      </c>
      <c r="D278" s="13">
        <v>2100</v>
      </c>
      <c r="E278" s="13">
        <v>2100</v>
      </c>
      <c r="F278" s="13">
        <v>3200</v>
      </c>
      <c r="G278" s="13">
        <v>6500</v>
      </c>
      <c r="H278" s="12">
        <f t="shared" si="69"/>
        <v>16000</v>
      </c>
      <c r="I278" s="13">
        <v>4800</v>
      </c>
      <c r="J278" s="24">
        <f t="shared" si="70"/>
        <v>16800</v>
      </c>
      <c r="K278" s="13">
        <v>4690</v>
      </c>
      <c r="L278" s="13">
        <v>1200</v>
      </c>
      <c r="M278" s="13">
        <f t="shared" si="71"/>
        <v>5628</v>
      </c>
      <c r="N278" s="12">
        <f t="shared" si="72"/>
        <v>16000</v>
      </c>
      <c r="O278" s="14">
        <f t="shared" si="73"/>
        <v>8.3854818523153938</v>
      </c>
      <c r="P278" s="21">
        <f>Q278*2.074074075*(1-(Q278-2.7)/(1.7*Q278))</f>
        <v>6.2076545405399477</v>
      </c>
      <c r="Q278" s="15">
        <f t="shared" si="74"/>
        <v>3.4115138592750531</v>
      </c>
      <c r="R278" s="13" t="s">
        <v>110</v>
      </c>
      <c r="S278" s="12">
        <f t="shared" si="75"/>
        <v>902.11205591877331</v>
      </c>
      <c r="T278" s="28">
        <f t="shared" si="81"/>
        <v>2.4530618162159792</v>
      </c>
      <c r="U278" s="17">
        <v>2500</v>
      </c>
      <c r="V278" s="16">
        <v>2500</v>
      </c>
      <c r="W278" s="17">
        <v>2500</v>
      </c>
      <c r="X278" s="17">
        <v>3200</v>
      </c>
      <c r="Y278" s="17">
        <v>5800</v>
      </c>
      <c r="Z278" s="16">
        <f t="shared" si="86"/>
        <v>16500</v>
      </c>
      <c r="AA278" s="17">
        <v>4800</v>
      </c>
      <c r="AB278" s="17">
        <v>18000</v>
      </c>
      <c r="AC278" s="17">
        <v>4350</v>
      </c>
      <c r="AD278" s="17">
        <v>1150</v>
      </c>
      <c r="AE278" s="17">
        <f>AC278*1.4</f>
        <v>6090</v>
      </c>
      <c r="AF278" s="16">
        <f t="shared" si="84"/>
        <v>16500</v>
      </c>
      <c r="AG278" s="18">
        <f t="shared" si="79"/>
        <v>7.7775791167530848</v>
      </c>
      <c r="AH278" s="19">
        <v>3.87</v>
      </c>
      <c r="AI278" s="19">
        <f t="shared" si="80"/>
        <v>3.7931034482758621</v>
      </c>
      <c r="AJ278" s="17" t="s">
        <v>110</v>
      </c>
      <c r="AK278" s="16">
        <f t="shared" si="82"/>
        <v>5968.9922480620153</v>
      </c>
      <c r="AL278" s="26">
        <f t="shared" si="83"/>
        <v>1.518</v>
      </c>
    </row>
    <row r="279" spans="1:38">
      <c r="A279" s="72"/>
      <c r="B279" s="11" t="s">
        <v>173</v>
      </c>
      <c r="C279" s="13">
        <v>2100</v>
      </c>
      <c r="D279" s="13">
        <v>2100</v>
      </c>
      <c r="E279" s="13">
        <v>2100</v>
      </c>
      <c r="F279" s="13">
        <v>3000</v>
      </c>
      <c r="G279" s="13">
        <v>6700</v>
      </c>
      <c r="H279" s="12">
        <f t="shared" si="69"/>
        <v>16000</v>
      </c>
      <c r="I279" s="13">
        <v>4800</v>
      </c>
      <c r="J279" s="24">
        <f t="shared" si="70"/>
        <v>16800</v>
      </c>
      <c r="K279" s="13">
        <v>4530</v>
      </c>
      <c r="L279" s="13">
        <v>1200</v>
      </c>
      <c r="M279" s="13">
        <f t="shared" si="71"/>
        <v>5436</v>
      </c>
      <c r="N279" s="12">
        <f t="shared" si="72"/>
        <v>16000</v>
      </c>
      <c r="O279" s="14">
        <f t="shared" si="73"/>
        <v>8.099409976756661</v>
      </c>
      <c r="P279" s="21">
        <v>6.15</v>
      </c>
      <c r="Q279" s="15">
        <f t="shared" si="74"/>
        <v>3.5320088300220749</v>
      </c>
      <c r="R279" s="13" t="s">
        <v>110</v>
      </c>
      <c r="S279" s="12">
        <f t="shared" si="75"/>
        <v>910.56910569105685</v>
      </c>
      <c r="T279" s="28">
        <f t="shared" si="81"/>
        <v>2.4300000000000002</v>
      </c>
      <c r="U279" s="17">
        <v>2500</v>
      </c>
      <c r="V279" s="16">
        <v>2500</v>
      </c>
      <c r="W279" s="17">
        <v>2500</v>
      </c>
      <c r="X279" s="17">
        <v>3200</v>
      </c>
      <c r="Y279" s="17">
        <v>7000</v>
      </c>
      <c r="Z279" s="16">
        <f t="shared" si="86"/>
        <v>17700</v>
      </c>
      <c r="AA279" s="17">
        <v>4800</v>
      </c>
      <c r="AB279" s="17">
        <v>18500</v>
      </c>
      <c r="AC279" s="17">
        <v>4590</v>
      </c>
      <c r="AD279" s="17">
        <v>1150</v>
      </c>
      <c r="AE279" s="17">
        <f>AC279*1.4</f>
        <v>6426</v>
      </c>
      <c r="AF279" s="16">
        <f t="shared" si="84"/>
        <v>17700</v>
      </c>
      <c r="AG279" s="18">
        <f t="shared" si="79"/>
        <v>8.2066869300911858</v>
      </c>
      <c r="AH279" s="19">
        <v>3.82</v>
      </c>
      <c r="AI279" s="19">
        <f t="shared" si="80"/>
        <v>3.8562091503267975</v>
      </c>
      <c r="AJ279" s="17" t="s">
        <v>110</v>
      </c>
      <c r="AK279" s="16">
        <f t="shared" si="82"/>
        <v>6486.9109947643974</v>
      </c>
      <c r="AL279" s="26">
        <f t="shared" si="83"/>
        <v>1.498</v>
      </c>
    </row>
    <row r="280" spans="1:38">
      <c r="A280" s="72"/>
      <c r="B280" s="11" t="s">
        <v>146</v>
      </c>
      <c r="C280" s="13">
        <v>2000</v>
      </c>
      <c r="D280" s="13">
        <v>2000</v>
      </c>
      <c r="E280" s="13">
        <v>2000</v>
      </c>
      <c r="F280" s="13">
        <v>5000</v>
      </c>
      <c r="G280" s="13">
        <v>5000</v>
      </c>
      <c r="H280" s="12">
        <f t="shared" si="69"/>
        <v>16000</v>
      </c>
      <c r="I280" s="13">
        <v>4800</v>
      </c>
      <c r="J280" s="24">
        <f t="shared" si="70"/>
        <v>16800</v>
      </c>
      <c r="K280" s="13">
        <v>4750</v>
      </c>
      <c r="L280" s="13">
        <v>1200</v>
      </c>
      <c r="M280" s="13">
        <f t="shared" si="71"/>
        <v>5700</v>
      </c>
      <c r="N280" s="12">
        <f t="shared" si="72"/>
        <v>16000</v>
      </c>
      <c r="O280" s="14">
        <f t="shared" si="73"/>
        <v>8.4927588056499204</v>
      </c>
      <c r="P280" s="21">
        <f t="shared" ref="P280:P313" si="87">Q280*2.074074075*(1-(Q280-2.7)/(1.7*Q280))</f>
        <v>6.1708519692724462</v>
      </c>
      <c r="Q280" s="15">
        <f t="shared" si="74"/>
        <v>3.3684210526315788</v>
      </c>
      <c r="R280" s="13" t="s">
        <v>110</v>
      </c>
      <c r="S280" s="12">
        <f t="shared" si="75"/>
        <v>907.49219522442206</v>
      </c>
      <c r="T280" s="28">
        <f t="shared" si="81"/>
        <v>2.4383407877089787</v>
      </c>
      <c r="U280" s="17">
        <v>2500</v>
      </c>
      <c r="V280" s="16">
        <v>2500</v>
      </c>
      <c r="W280" s="17">
        <v>2500</v>
      </c>
      <c r="X280" s="17">
        <v>5200</v>
      </c>
      <c r="Y280" s="17">
        <v>5200</v>
      </c>
      <c r="Z280" s="16">
        <f t="shared" si="86"/>
        <v>17900</v>
      </c>
      <c r="AA280" s="17">
        <v>4800</v>
      </c>
      <c r="AB280" s="17">
        <v>19000</v>
      </c>
      <c r="AC280" s="17">
        <v>4850</v>
      </c>
      <c r="AD280" s="17">
        <v>1150</v>
      </c>
      <c r="AE280" s="17">
        <v>6500</v>
      </c>
      <c r="AF280" s="16">
        <f t="shared" si="84"/>
        <v>17900</v>
      </c>
      <c r="AG280" s="18">
        <f t="shared" si="79"/>
        <v>8.6715537278741284</v>
      </c>
      <c r="AH280" s="19">
        <v>3.82</v>
      </c>
      <c r="AI280" s="19">
        <f t="shared" si="80"/>
        <v>3.6907216494845363</v>
      </c>
      <c r="AJ280" s="17" t="s">
        <v>110</v>
      </c>
      <c r="AK280" s="16">
        <f t="shared" si="82"/>
        <v>6560.2094240837705</v>
      </c>
      <c r="AL280" s="26">
        <f t="shared" si="83"/>
        <v>1.498</v>
      </c>
    </row>
    <row r="281" spans="1:38">
      <c r="A281" s="72"/>
      <c r="B281" s="11" t="s">
        <v>190</v>
      </c>
      <c r="C281" s="13">
        <v>2100</v>
      </c>
      <c r="D281" s="13">
        <v>2100</v>
      </c>
      <c r="E281" s="13">
        <v>2100</v>
      </c>
      <c r="F281" s="13">
        <v>4200</v>
      </c>
      <c r="G281" s="13">
        <v>5500</v>
      </c>
      <c r="H281" s="12">
        <f t="shared" si="69"/>
        <v>16000</v>
      </c>
      <c r="I281" s="13">
        <v>4800</v>
      </c>
      <c r="J281" s="24">
        <f t="shared" si="70"/>
        <v>16800</v>
      </c>
      <c r="K281" s="13">
        <v>4600</v>
      </c>
      <c r="L281" s="13">
        <v>1200</v>
      </c>
      <c r="M281" s="13">
        <f t="shared" si="71"/>
        <v>5520</v>
      </c>
      <c r="N281" s="12">
        <f t="shared" si="72"/>
        <v>16000</v>
      </c>
      <c r="O281" s="14">
        <f t="shared" si="73"/>
        <v>8.2245664223136057</v>
      </c>
      <c r="P281" s="21">
        <f t="shared" si="87"/>
        <v>6.2646585232097181</v>
      </c>
      <c r="Q281" s="15">
        <f t="shared" si="74"/>
        <v>3.4782608695652173</v>
      </c>
      <c r="R281" s="13" t="s">
        <v>110</v>
      </c>
      <c r="S281" s="12">
        <f t="shared" si="75"/>
        <v>893.90347123514425</v>
      </c>
      <c r="T281" s="28">
        <f t="shared" si="81"/>
        <v>2.4758634092838876</v>
      </c>
      <c r="U281" s="17">
        <v>2500</v>
      </c>
      <c r="V281" s="16">
        <v>2500</v>
      </c>
      <c r="W281" s="17">
        <v>2500</v>
      </c>
      <c r="X281" s="17">
        <v>4300</v>
      </c>
      <c r="Y281" s="17">
        <v>5800</v>
      </c>
      <c r="Z281" s="16">
        <f t="shared" si="86"/>
        <v>17600</v>
      </c>
      <c r="AA281" s="17">
        <v>4800</v>
      </c>
      <c r="AB281" s="17">
        <v>18500</v>
      </c>
      <c r="AC281" s="17">
        <v>4650</v>
      </c>
      <c r="AD281" s="17">
        <v>1150</v>
      </c>
      <c r="AE281" s="17">
        <v>6500</v>
      </c>
      <c r="AF281" s="16">
        <f t="shared" si="84"/>
        <v>17600</v>
      </c>
      <c r="AG281" s="18">
        <f t="shared" si="79"/>
        <v>8.3139638834257106</v>
      </c>
      <c r="AH281" s="19">
        <v>3.83</v>
      </c>
      <c r="AI281" s="19">
        <f t="shared" si="80"/>
        <v>3.78494623655914</v>
      </c>
      <c r="AJ281" s="17" t="s">
        <v>110</v>
      </c>
      <c r="AK281" s="16">
        <f t="shared" si="82"/>
        <v>6433.4203655352485</v>
      </c>
      <c r="AL281" s="26">
        <f t="shared" si="83"/>
        <v>1.502</v>
      </c>
    </row>
    <row r="282" spans="1:38">
      <c r="A282" s="72"/>
      <c r="B282" s="11" t="s">
        <v>191</v>
      </c>
      <c r="C282" s="13">
        <v>2000</v>
      </c>
      <c r="D282" s="13">
        <v>2000</v>
      </c>
      <c r="E282" s="13">
        <v>2000</v>
      </c>
      <c r="F282" s="13">
        <v>4000</v>
      </c>
      <c r="G282" s="13">
        <v>6000</v>
      </c>
      <c r="H282" s="12">
        <f t="shared" si="69"/>
        <v>16000</v>
      </c>
      <c r="I282" s="13">
        <v>4800</v>
      </c>
      <c r="J282" s="24">
        <f t="shared" si="70"/>
        <v>16800</v>
      </c>
      <c r="K282" s="13">
        <v>4750</v>
      </c>
      <c r="L282" s="13">
        <v>1200</v>
      </c>
      <c r="M282" s="13">
        <f t="shared" si="71"/>
        <v>5700</v>
      </c>
      <c r="N282" s="12">
        <f t="shared" si="72"/>
        <v>16000</v>
      </c>
      <c r="O282" s="14">
        <f t="shared" si="73"/>
        <v>8.4927588056499204</v>
      </c>
      <c r="P282" s="21">
        <f t="shared" si="87"/>
        <v>6.1708519692724462</v>
      </c>
      <c r="Q282" s="15">
        <f t="shared" si="74"/>
        <v>3.3684210526315788</v>
      </c>
      <c r="R282" s="13" t="s">
        <v>110</v>
      </c>
      <c r="S282" s="12">
        <f t="shared" si="75"/>
        <v>907.49219522442206</v>
      </c>
      <c r="T282" s="28">
        <f t="shared" si="81"/>
        <v>2.4383407877089787</v>
      </c>
      <c r="U282" s="17">
        <v>2500</v>
      </c>
      <c r="V282" s="16">
        <v>2500</v>
      </c>
      <c r="W282" s="17">
        <v>2500</v>
      </c>
      <c r="X282" s="17">
        <v>4300</v>
      </c>
      <c r="Y282" s="17">
        <v>6200</v>
      </c>
      <c r="Z282" s="16">
        <f t="shared" si="86"/>
        <v>18000</v>
      </c>
      <c r="AA282" s="17">
        <v>4800</v>
      </c>
      <c r="AB282" s="17">
        <v>19000</v>
      </c>
      <c r="AC282" s="17">
        <v>4810</v>
      </c>
      <c r="AD282" s="17">
        <v>1150</v>
      </c>
      <c r="AE282" s="17">
        <v>6500</v>
      </c>
      <c r="AF282" s="16">
        <f t="shared" si="84"/>
        <v>18000</v>
      </c>
      <c r="AG282" s="18">
        <f t="shared" si="79"/>
        <v>8.6000357589844452</v>
      </c>
      <c r="AH282" s="19">
        <v>3.82</v>
      </c>
      <c r="AI282" s="19">
        <f t="shared" si="80"/>
        <v>3.7422037422037424</v>
      </c>
      <c r="AJ282" s="17" t="s">
        <v>110</v>
      </c>
      <c r="AK282" s="16">
        <f t="shared" si="82"/>
        <v>6596.8586387434552</v>
      </c>
      <c r="AL282" s="26">
        <f t="shared" si="83"/>
        <v>1.498</v>
      </c>
    </row>
    <row r="283" spans="1:38">
      <c r="A283" s="72"/>
      <c r="B283" s="11" t="s">
        <v>97</v>
      </c>
      <c r="C283" s="13">
        <v>2100</v>
      </c>
      <c r="D283" s="13">
        <v>2100</v>
      </c>
      <c r="E283" s="13">
        <v>2600</v>
      </c>
      <c r="F283" s="13">
        <v>2600</v>
      </c>
      <c r="G283" s="13">
        <v>5000</v>
      </c>
      <c r="H283" s="12">
        <f t="shared" ref="H283:H332" si="88">C283+D283+E283+F283+G283</f>
        <v>14400</v>
      </c>
      <c r="I283" s="13">
        <v>4800</v>
      </c>
      <c r="J283" s="24">
        <f t="shared" ref="J283:J313" si="89">H283+800</f>
        <v>15200</v>
      </c>
      <c r="K283" s="13">
        <v>4460</v>
      </c>
      <c r="L283" s="13">
        <v>1200</v>
      </c>
      <c r="M283" s="13">
        <f t="shared" ref="M283:M313" si="90">K283*1.2</f>
        <v>5352</v>
      </c>
      <c r="N283" s="12">
        <f t="shared" ref="N283:N332" si="91">H283</f>
        <v>14400</v>
      </c>
      <c r="O283" s="14">
        <f t="shared" ref="O283:O302" si="92">K283/658/0.85</f>
        <v>7.9742535311997145</v>
      </c>
      <c r="P283" s="21">
        <f t="shared" si="87"/>
        <v>6.0515255456541812</v>
      </c>
      <c r="Q283" s="15">
        <f t="shared" ref="Q283:Q332" si="93">H283/K283</f>
        <v>3.2286995515695067</v>
      </c>
      <c r="R283" s="13" t="s">
        <v>110</v>
      </c>
      <c r="S283" s="12">
        <f t="shared" ref="S283:S332" si="94">H283*350/P283/1000</f>
        <v>832.84784340362012</v>
      </c>
      <c r="T283" s="28">
        <f t="shared" si="81"/>
        <v>2.3906102182616729</v>
      </c>
      <c r="U283" s="17">
        <v>2500</v>
      </c>
      <c r="V283" s="16">
        <v>2500</v>
      </c>
      <c r="W283" s="17">
        <v>3700</v>
      </c>
      <c r="X283" s="17">
        <v>3700</v>
      </c>
      <c r="Y283" s="17">
        <v>5500</v>
      </c>
      <c r="Z283" s="16">
        <f t="shared" si="86"/>
        <v>17900</v>
      </c>
      <c r="AA283" s="17">
        <v>4800</v>
      </c>
      <c r="AB283" s="17">
        <v>19000</v>
      </c>
      <c r="AC283" s="17">
        <v>4860</v>
      </c>
      <c r="AD283" s="17">
        <v>1150</v>
      </c>
      <c r="AE283" s="17">
        <v>6500</v>
      </c>
      <c r="AF283" s="16">
        <f t="shared" si="84"/>
        <v>17900</v>
      </c>
      <c r="AG283" s="18">
        <f t="shared" ref="AG283:AG313" si="95">AC283/658/0.85</f>
        <v>8.6894332200965501</v>
      </c>
      <c r="AH283" s="19">
        <v>3.82</v>
      </c>
      <c r="AI283" s="19">
        <f t="shared" ref="AI283:AI313" si="96">Z283/AC283</f>
        <v>3.6831275720164611</v>
      </c>
      <c r="AJ283" s="17" t="s">
        <v>110</v>
      </c>
      <c r="AK283" s="16">
        <f t="shared" si="82"/>
        <v>6560.2094240837705</v>
      </c>
      <c r="AL283" s="26">
        <f t="shared" si="83"/>
        <v>1.498</v>
      </c>
    </row>
    <row r="284" spans="1:38">
      <c r="A284" s="72"/>
      <c r="B284" s="11" t="s">
        <v>147</v>
      </c>
      <c r="C284" s="13">
        <v>2100</v>
      </c>
      <c r="D284" s="13">
        <v>2100</v>
      </c>
      <c r="E284" s="13">
        <v>2600</v>
      </c>
      <c r="F284" s="13">
        <v>2600</v>
      </c>
      <c r="G284" s="13">
        <v>6600</v>
      </c>
      <c r="H284" s="12">
        <f t="shared" si="88"/>
        <v>16000</v>
      </c>
      <c r="I284" s="13">
        <v>4800</v>
      </c>
      <c r="J284" s="24">
        <f t="shared" si="89"/>
        <v>16800</v>
      </c>
      <c r="K284" s="13">
        <v>4470</v>
      </c>
      <c r="L284" s="13">
        <v>1200</v>
      </c>
      <c r="M284" s="13">
        <f t="shared" si="90"/>
        <v>5364</v>
      </c>
      <c r="N284" s="12">
        <f t="shared" si="91"/>
        <v>16000</v>
      </c>
      <c r="O284" s="14">
        <f t="shared" si="92"/>
        <v>7.9921330234221344</v>
      </c>
      <c r="P284" s="21">
        <f t="shared" si="87"/>
        <v>6.3510500922720095</v>
      </c>
      <c r="Q284" s="15">
        <f t="shared" si="93"/>
        <v>3.5794183445190155</v>
      </c>
      <c r="R284" s="13" t="s">
        <v>110</v>
      </c>
      <c r="S284" s="12">
        <f t="shared" si="94"/>
        <v>881.74395078604539</v>
      </c>
      <c r="T284" s="28">
        <f t="shared" ref="T284:T332" si="97">P284/2.5-0.03</f>
        <v>2.5104200369088039</v>
      </c>
      <c r="U284" s="17">
        <v>2500</v>
      </c>
      <c r="V284" s="16">
        <v>2500</v>
      </c>
      <c r="W284" s="17">
        <v>3000</v>
      </c>
      <c r="X284" s="17">
        <v>3000</v>
      </c>
      <c r="Y284" s="17">
        <v>7000</v>
      </c>
      <c r="Z284" s="16">
        <f t="shared" si="86"/>
        <v>18000</v>
      </c>
      <c r="AA284" s="17">
        <v>4800</v>
      </c>
      <c r="AB284" s="17">
        <v>19000</v>
      </c>
      <c r="AC284" s="17">
        <v>4870</v>
      </c>
      <c r="AD284" s="17">
        <v>1150</v>
      </c>
      <c r="AE284" s="17">
        <v>6500</v>
      </c>
      <c r="AF284" s="16">
        <f t="shared" si="84"/>
        <v>18000</v>
      </c>
      <c r="AG284" s="18">
        <f t="shared" si="95"/>
        <v>8.70731271231897</v>
      </c>
      <c r="AH284" s="19">
        <v>3.82</v>
      </c>
      <c r="AI284" s="19">
        <f t="shared" si="96"/>
        <v>3.6960985626283369</v>
      </c>
      <c r="AJ284" s="17" t="s">
        <v>110</v>
      </c>
      <c r="AK284" s="16">
        <f t="shared" ref="AK284:AK332" si="98">AF284*1400/AH284/1000</f>
        <v>6596.8586387434552</v>
      </c>
      <c r="AL284" s="26">
        <f t="shared" ref="AL284:AL332" si="99">AH284/2.5-0.03</f>
        <v>1.498</v>
      </c>
    </row>
    <row r="285" spans="1:38">
      <c r="A285" s="72"/>
      <c r="B285" s="11" t="s">
        <v>174</v>
      </c>
      <c r="C285" s="13">
        <v>2000</v>
      </c>
      <c r="D285" s="13">
        <v>2000</v>
      </c>
      <c r="E285" s="13">
        <v>2400</v>
      </c>
      <c r="F285" s="13">
        <v>2400</v>
      </c>
      <c r="G285" s="13">
        <v>7200</v>
      </c>
      <c r="H285" s="12">
        <f t="shared" si="88"/>
        <v>16000</v>
      </c>
      <c r="I285" s="13">
        <v>4800</v>
      </c>
      <c r="J285" s="24">
        <f t="shared" si="89"/>
        <v>16800</v>
      </c>
      <c r="K285" s="13">
        <v>4740</v>
      </c>
      <c r="L285" s="13">
        <v>1200</v>
      </c>
      <c r="M285" s="13">
        <f t="shared" si="90"/>
        <v>5688</v>
      </c>
      <c r="N285" s="12">
        <f t="shared" si="91"/>
        <v>16000</v>
      </c>
      <c r="O285" s="14">
        <f t="shared" si="92"/>
        <v>8.4748793134274987</v>
      </c>
      <c r="P285" s="21">
        <f t="shared" si="87"/>
        <v>6.1769210290208498</v>
      </c>
      <c r="Q285" s="15">
        <f t="shared" si="93"/>
        <v>3.3755274261603376</v>
      </c>
      <c r="R285" s="13" t="s">
        <v>110</v>
      </c>
      <c r="S285" s="12">
        <f t="shared" si="94"/>
        <v>906.60054964110464</v>
      </c>
      <c r="T285" s="28">
        <f t="shared" si="97"/>
        <v>2.4407684116083401</v>
      </c>
      <c r="U285" s="17">
        <v>2400</v>
      </c>
      <c r="V285" s="16">
        <v>2400</v>
      </c>
      <c r="W285" s="17">
        <v>2800</v>
      </c>
      <c r="X285" s="17">
        <v>2800</v>
      </c>
      <c r="Y285" s="17">
        <v>7600</v>
      </c>
      <c r="Z285" s="16">
        <f t="shared" si="86"/>
        <v>18000</v>
      </c>
      <c r="AA285" s="17">
        <v>4800</v>
      </c>
      <c r="AB285" s="17">
        <v>19000</v>
      </c>
      <c r="AC285" s="17">
        <v>4770</v>
      </c>
      <c r="AD285" s="17">
        <v>1150</v>
      </c>
      <c r="AE285" s="17">
        <v>6500</v>
      </c>
      <c r="AF285" s="16">
        <f t="shared" si="84"/>
        <v>18000</v>
      </c>
      <c r="AG285" s="18">
        <f t="shared" si="95"/>
        <v>8.528517790094762</v>
      </c>
      <c r="AH285" s="19">
        <v>3.82</v>
      </c>
      <c r="AI285" s="19">
        <f t="shared" si="96"/>
        <v>3.7735849056603774</v>
      </c>
      <c r="AJ285" s="17" t="s">
        <v>110</v>
      </c>
      <c r="AK285" s="16">
        <f t="shared" si="98"/>
        <v>6596.8586387434552</v>
      </c>
      <c r="AL285" s="26">
        <f t="shared" si="99"/>
        <v>1.498</v>
      </c>
    </row>
    <row r="286" spans="1:38">
      <c r="A286" s="72"/>
      <c r="B286" s="11" t="s">
        <v>98</v>
      </c>
      <c r="C286" s="13">
        <v>2100</v>
      </c>
      <c r="D286" s="13">
        <v>2100</v>
      </c>
      <c r="E286" s="13">
        <v>2600</v>
      </c>
      <c r="F286" s="13">
        <v>3500</v>
      </c>
      <c r="G286" s="13">
        <v>5000</v>
      </c>
      <c r="H286" s="12">
        <f t="shared" si="88"/>
        <v>15300</v>
      </c>
      <c r="I286" s="13">
        <v>4800</v>
      </c>
      <c r="J286" s="24">
        <f t="shared" si="89"/>
        <v>16100</v>
      </c>
      <c r="K286" s="13">
        <v>4480</v>
      </c>
      <c r="L286" s="13">
        <v>1200</v>
      </c>
      <c r="M286" s="13">
        <f t="shared" si="90"/>
        <v>5376</v>
      </c>
      <c r="N286" s="12">
        <f t="shared" si="91"/>
        <v>15300</v>
      </c>
      <c r="O286" s="14">
        <f t="shared" si="92"/>
        <v>8.0100125156445561</v>
      </c>
      <c r="P286" s="21">
        <f t="shared" si="87"/>
        <v>6.2107843164981622</v>
      </c>
      <c r="Q286" s="15">
        <f t="shared" si="93"/>
        <v>3.4151785714285716</v>
      </c>
      <c r="R286" s="13" t="s">
        <v>110</v>
      </c>
      <c r="S286" s="12">
        <f t="shared" si="94"/>
        <v>862.20994436646606</v>
      </c>
      <c r="T286" s="28">
        <f t="shared" si="97"/>
        <v>2.4543137265992652</v>
      </c>
      <c r="U286" s="17">
        <v>2500</v>
      </c>
      <c r="V286" s="16">
        <v>2500</v>
      </c>
      <c r="W286" s="17">
        <v>3000</v>
      </c>
      <c r="X286" s="17">
        <v>3700</v>
      </c>
      <c r="Y286" s="17">
        <v>5500</v>
      </c>
      <c r="Z286" s="16">
        <f t="shared" si="86"/>
        <v>17200</v>
      </c>
      <c r="AA286" s="17">
        <v>4800</v>
      </c>
      <c r="AB286" s="17">
        <v>18500</v>
      </c>
      <c r="AC286" s="17">
        <v>4580</v>
      </c>
      <c r="AD286" s="17">
        <v>1150</v>
      </c>
      <c r="AE286" s="17">
        <f>AC286*1.4</f>
        <v>6412</v>
      </c>
      <c r="AF286" s="16">
        <f t="shared" ref="AF286:AF332" si="100">Z286</f>
        <v>17200</v>
      </c>
      <c r="AG286" s="18">
        <f t="shared" si="95"/>
        <v>8.1888074378687641</v>
      </c>
      <c r="AH286" s="19">
        <v>3.82</v>
      </c>
      <c r="AI286" s="19">
        <f t="shared" si="96"/>
        <v>3.7554585152838427</v>
      </c>
      <c r="AJ286" s="17" t="s">
        <v>110</v>
      </c>
      <c r="AK286" s="16">
        <f t="shared" si="98"/>
        <v>6303.6649214659683</v>
      </c>
      <c r="AL286" s="26">
        <f t="shared" si="99"/>
        <v>1.498</v>
      </c>
    </row>
    <row r="287" spans="1:38">
      <c r="A287" s="72"/>
      <c r="B287" s="11" t="s">
        <v>175</v>
      </c>
      <c r="C287" s="13">
        <v>2000</v>
      </c>
      <c r="D287" s="13">
        <v>2000</v>
      </c>
      <c r="E287" s="13">
        <v>2400</v>
      </c>
      <c r="F287" s="13">
        <v>3200</v>
      </c>
      <c r="G287" s="13">
        <v>6400</v>
      </c>
      <c r="H287" s="12">
        <f t="shared" si="88"/>
        <v>16000</v>
      </c>
      <c r="I287" s="13">
        <v>4800</v>
      </c>
      <c r="J287" s="24">
        <f t="shared" si="89"/>
        <v>16800</v>
      </c>
      <c r="K287" s="13">
        <v>4560</v>
      </c>
      <c r="L287" s="13">
        <v>1200</v>
      </c>
      <c r="M287" s="13">
        <f t="shared" si="90"/>
        <v>5472</v>
      </c>
      <c r="N287" s="12">
        <f t="shared" si="91"/>
        <v>16000</v>
      </c>
      <c r="O287" s="14">
        <f t="shared" si="92"/>
        <v>8.1530484534239225</v>
      </c>
      <c r="P287" s="21">
        <f t="shared" si="87"/>
        <v>6.2907158993034056</v>
      </c>
      <c r="Q287" s="15">
        <f t="shared" si="93"/>
        <v>3.5087719298245612</v>
      </c>
      <c r="R287" s="13" t="s">
        <v>110</v>
      </c>
      <c r="S287" s="12">
        <f t="shared" si="94"/>
        <v>890.2007481565189</v>
      </c>
      <c r="T287" s="28">
        <f t="shared" si="97"/>
        <v>2.4862863597213622</v>
      </c>
      <c r="U287" s="17">
        <v>2500</v>
      </c>
      <c r="V287" s="16">
        <v>2500</v>
      </c>
      <c r="W287" s="17">
        <v>2500</v>
      </c>
      <c r="X287" s="17">
        <v>3700</v>
      </c>
      <c r="Y287" s="17">
        <v>6800</v>
      </c>
      <c r="Z287" s="16">
        <f t="shared" si="86"/>
        <v>18000</v>
      </c>
      <c r="AA287" s="17">
        <v>4800</v>
      </c>
      <c r="AB287" s="17">
        <v>19000</v>
      </c>
      <c r="AC287" s="17">
        <v>4680</v>
      </c>
      <c r="AD287" s="17">
        <v>1150</v>
      </c>
      <c r="AE287" s="17">
        <v>6500</v>
      </c>
      <c r="AF287" s="16">
        <f t="shared" si="100"/>
        <v>18000</v>
      </c>
      <c r="AG287" s="18">
        <f t="shared" si="95"/>
        <v>8.3676023600929739</v>
      </c>
      <c r="AH287" s="19">
        <v>3.85</v>
      </c>
      <c r="AI287" s="19">
        <f t="shared" si="96"/>
        <v>3.8461538461538463</v>
      </c>
      <c r="AJ287" s="17" t="s">
        <v>110</v>
      </c>
      <c r="AK287" s="16">
        <f t="shared" si="98"/>
        <v>6545.454545454545</v>
      </c>
      <c r="AL287" s="26">
        <f t="shared" si="99"/>
        <v>1.51</v>
      </c>
    </row>
    <row r="288" spans="1:38">
      <c r="A288" s="72"/>
      <c r="B288" s="11" t="s">
        <v>192</v>
      </c>
      <c r="C288" s="13">
        <v>2000</v>
      </c>
      <c r="D288" s="13">
        <v>2000</v>
      </c>
      <c r="E288" s="13">
        <v>2400</v>
      </c>
      <c r="F288" s="13">
        <v>2800</v>
      </c>
      <c r="G288" s="13">
        <v>6800</v>
      </c>
      <c r="H288" s="12">
        <f t="shared" si="88"/>
        <v>16000</v>
      </c>
      <c r="I288" s="13">
        <v>4800</v>
      </c>
      <c r="J288" s="24">
        <f t="shared" si="89"/>
        <v>16800</v>
      </c>
      <c r="K288" s="13">
        <v>4780</v>
      </c>
      <c r="L288" s="13">
        <v>1200</v>
      </c>
      <c r="M288" s="13">
        <f t="shared" si="90"/>
        <v>5736</v>
      </c>
      <c r="N288" s="12">
        <f t="shared" si="91"/>
        <v>16000</v>
      </c>
      <c r="O288" s="14">
        <f t="shared" si="92"/>
        <v>8.5463972823171819</v>
      </c>
      <c r="P288" s="21">
        <f t="shared" si="87"/>
        <v>6.1527971513598327</v>
      </c>
      <c r="Q288" s="15">
        <f t="shared" si="93"/>
        <v>3.3472803347280333</v>
      </c>
      <c r="R288" s="13" t="s">
        <v>110</v>
      </c>
      <c r="S288" s="12">
        <f t="shared" si="94"/>
        <v>910.15514768959042</v>
      </c>
      <c r="T288" s="28">
        <f t="shared" si="97"/>
        <v>2.4311188605439331</v>
      </c>
      <c r="U288" s="17">
        <v>2100</v>
      </c>
      <c r="V288" s="16">
        <v>2100</v>
      </c>
      <c r="W288" s="17">
        <v>2500</v>
      </c>
      <c r="X288" s="17">
        <v>3500</v>
      </c>
      <c r="Y288" s="17">
        <v>7800</v>
      </c>
      <c r="Z288" s="16">
        <f t="shared" si="86"/>
        <v>18000</v>
      </c>
      <c r="AA288" s="17">
        <v>4800</v>
      </c>
      <c r="AB288" s="17">
        <v>19000</v>
      </c>
      <c r="AC288" s="17">
        <v>4750</v>
      </c>
      <c r="AD288" s="17">
        <v>1150</v>
      </c>
      <c r="AE288" s="17">
        <v>6500</v>
      </c>
      <c r="AF288" s="16">
        <f t="shared" si="100"/>
        <v>18000</v>
      </c>
      <c r="AG288" s="18">
        <f t="shared" si="95"/>
        <v>8.4927588056499204</v>
      </c>
      <c r="AH288" s="19">
        <v>3.82</v>
      </c>
      <c r="AI288" s="19">
        <f t="shared" si="96"/>
        <v>3.7894736842105261</v>
      </c>
      <c r="AJ288" s="17" t="s">
        <v>110</v>
      </c>
      <c r="AK288" s="16">
        <f t="shared" si="98"/>
        <v>6596.8586387434552</v>
      </c>
      <c r="AL288" s="26">
        <f t="shared" si="99"/>
        <v>1.498</v>
      </c>
    </row>
    <row r="289" spans="1:38">
      <c r="A289" s="72"/>
      <c r="B289" s="11" t="s">
        <v>148</v>
      </c>
      <c r="C289" s="13">
        <v>2100</v>
      </c>
      <c r="D289" s="13">
        <v>2100</v>
      </c>
      <c r="E289" s="13">
        <v>2600</v>
      </c>
      <c r="F289" s="13">
        <v>4600</v>
      </c>
      <c r="G289" s="13">
        <v>4600</v>
      </c>
      <c r="H289" s="12">
        <f t="shared" si="88"/>
        <v>16000</v>
      </c>
      <c r="I289" s="13">
        <v>4800</v>
      </c>
      <c r="J289" s="24">
        <f t="shared" si="89"/>
        <v>16800</v>
      </c>
      <c r="K289" s="13">
        <v>4490</v>
      </c>
      <c r="L289" s="13">
        <v>1200</v>
      </c>
      <c r="M289" s="13">
        <f t="shared" si="90"/>
        <v>5388</v>
      </c>
      <c r="N289" s="12">
        <f t="shared" si="91"/>
        <v>16000</v>
      </c>
      <c r="O289" s="14">
        <f t="shared" si="92"/>
        <v>8.027892007866976</v>
      </c>
      <c r="P289" s="21">
        <f t="shared" si="87"/>
        <v>6.3374334666874095</v>
      </c>
      <c r="Q289" s="15">
        <f t="shared" si="93"/>
        <v>3.5634743875278398</v>
      </c>
      <c r="R289" s="13" t="s">
        <v>110</v>
      </c>
      <c r="S289" s="12">
        <f t="shared" si="94"/>
        <v>883.63846807012442</v>
      </c>
      <c r="T289" s="28">
        <f t="shared" si="97"/>
        <v>2.5049733866749642</v>
      </c>
      <c r="U289" s="17">
        <v>2000</v>
      </c>
      <c r="V289" s="16">
        <v>2000</v>
      </c>
      <c r="W289" s="17">
        <v>3000</v>
      </c>
      <c r="X289" s="17">
        <v>5500</v>
      </c>
      <c r="Y289" s="17">
        <v>5500</v>
      </c>
      <c r="Z289" s="16">
        <f t="shared" si="86"/>
        <v>18000</v>
      </c>
      <c r="AA289" s="17">
        <v>4800</v>
      </c>
      <c r="AB289" s="17">
        <v>19000</v>
      </c>
      <c r="AC289" s="17">
        <v>4890</v>
      </c>
      <c r="AD289" s="17">
        <v>1150</v>
      </c>
      <c r="AE289" s="17">
        <v>6500</v>
      </c>
      <c r="AF289" s="16">
        <f t="shared" si="100"/>
        <v>18000</v>
      </c>
      <c r="AG289" s="18">
        <f t="shared" si="95"/>
        <v>8.7430716967638133</v>
      </c>
      <c r="AH289" s="19">
        <v>3.82</v>
      </c>
      <c r="AI289" s="19">
        <f t="shared" si="96"/>
        <v>3.6809815950920246</v>
      </c>
      <c r="AJ289" s="17" t="s">
        <v>110</v>
      </c>
      <c r="AK289" s="16">
        <f t="shared" si="98"/>
        <v>6596.8586387434552</v>
      </c>
      <c r="AL289" s="26">
        <f t="shared" si="99"/>
        <v>1.498</v>
      </c>
    </row>
    <row r="290" spans="1:38">
      <c r="A290" s="72"/>
      <c r="B290" s="11" t="s">
        <v>193</v>
      </c>
      <c r="C290" s="13">
        <v>2000</v>
      </c>
      <c r="D290" s="13">
        <v>2000</v>
      </c>
      <c r="E290" s="13">
        <v>2200</v>
      </c>
      <c r="F290" s="13">
        <v>3800</v>
      </c>
      <c r="G290" s="13">
        <v>6000</v>
      </c>
      <c r="H290" s="12">
        <f t="shared" si="88"/>
        <v>16000</v>
      </c>
      <c r="I290" s="13">
        <v>4800</v>
      </c>
      <c r="J290" s="24">
        <f t="shared" si="89"/>
        <v>16800</v>
      </c>
      <c r="K290" s="13">
        <v>4500</v>
      </c>
      <c r="L290" s="13">
        <v>1200</v>
      </c>
      <c r="M290" s="13">
        <f t="shared" si="90"/>
        <v>5400</v>
      </c>
      <c r="N290" s="12">
        <f t="shared" si="91"/>
        <v>16000</v>
      </c>
      <c r="O290" s="14">
        <f t="shared" si="92"/>
        <v>8.0457715000893977</v>
      </c>
      <c r="P290" s="21">
        <f t="shared" si="87"/>
        <v>6.3306705426470593</v>
      </c>
      <c r="Q290" s="15">
        <f t="shared" si="93"/>
        <v>3.5555555555555554</v>
      </c>
      <c r="R290" s="13" t="s">
        <v>110</v>
      </c>
      <c r="S290" s="12">
        <f t="shared" si="94"/>
        <v>884.58244071858735</v>
      </c>
      <c r="T290" s="28">
        <f t="shared" si="97"/>
        <v>2.5022682170588237</v>
      </c>
      <c r="U290" s="17">
        <v>2000</v>
      </c>
      <c r="V290" s="16">
        <v>2000</v>
      </c>
      <c r="W290" s="17">
        <v>2400</v>
      </c>
      <c r="X290" s="17">
        <v>4800</v>
      </c>
      <c r="Y290" s="17">
        <v>6800</v>
      </c>
      <c r="Z290" s="16">
        <f t="shared" si="86"/>
        <v>18000</v>
      </c>
      <c r="AA290" s="17">
        <v>4800</v>
      </c>
      <c r="AB290" s="17">
        <v>19000</v>
      </c>
      <c r="AC290" s="17">
        <v>4650</v>
      </c>
      <c r="AD290" s="17">
        <v>1150</v>
      </c>
      <c r="AE290" s="17">
        <v>6500</v>
      </c>
      <c r="AF290" s="16">
        <f t="shared" si="100"/>
        <v>18000</v>
      </c>
      <c r="AG290" s="18">
        <f t="shared" si="95"/>
        <v>8.3139638834257106</v>
      </c>
      <c r="AH290" s="19">
        <v>3.82</v>
      </c>
      <c r="AI290" s="19">
        <f t="shared" si="96"/>
        <v>3.870967741935484</v>
      </c>
      <c r="AJ290" s="17" t="s">
        <v>110</v>
      </c>
      <c r="AK290" s="16">
        <f t="shared" si="98"/>
        <v>6596.8586387434552</v>
      </c>
      <c r="AL290" s="26">
        <f t="shared" si="99"/>
        <v>1.498</v>
      </c>
    </row>
    <row r="291" spans="1:38">
      <c r="A291" s="72"/>
      <c r="B291" s="11" t="s">
        <v>194</v>
      </c>
      <c r="C291" s="13">
        <v>2000</v>
      </c>
      <c r="D291" s="13">
        <v>2000</v>
      </c>
      <c r="E291" s="13">
        <v>2200</v>
      </c>
      <c r="F291" s="13">
        <v>3600</v>
      </c>
      <c r="G291" s="13">
        <v>6200</v>
      </c>
      <c r="H291" s="12">
        <f t="shared" si="88"/>
        <v>16000</v>
      </c>
      <c r="I291" s="13">
        <v>4800</v>
      </c>
      <c r="J291" s="24">
        <f t="shared" si="89"/>
        <v>16800</v>
      </c>
      <c r="K291" s="13">
        <v>4800</v>
      </c>
      <c r="L291" s="13">
        <v>1200</v>
      </c>
      <c r="M291" s="13">
        <f t="shared" si="90"/>
        <v>5760</v>
      </c>
      <c r="N291" s="12">
        <f t="shared" si="91"/>
        <v>16000</v>
      </c>
      <c r="O291" s="14">
        <f t="shared" si="92"/>
        <v>8.5821562667620235</v>
      </c>
      <c r="P291" s="21">
        <f t="shared" si="87"/>
        <v>6.1408859867647054</v>
      </c>
      <c r="Q291" s="15">
        <f t="shared" si="93"/>
        <v>3.3333333333333335</v>
      </c>
      <c r="R291" s="13" t="s">
        <v>110</v>
      </c>
      <c r="S291" s="12">
        <f t="shared" si="94"/>
        <v>911.92052939421717</v>
      </c>
      <c r="T291" s="28">
        <f t="shared" si="97"/>
        <v>2.4263543947058825</v>
      </c>
      <c r="U291" s="17">
        <v>2000</v>
      </c>
      <c r="V291" s="16">
        <v>2000</v>
      </c>
      <c r="W291" s="17">
        <v>2400</v>
      </c>
      <c r="X291" s="17">
        <v>3800</v>
      </c>
      <c r="Y291" s="17">
        <v>7800</v>
      </c>
      <c r="Z291" s="16">
        <f t="shared" si="86"/>
        <v>18000</v>
      </c>
      <c r="AA291" s="17">
        <v>4800</v>
      </c>
      <c r="AB291" s="17">
        <v>19000</v>
      </c>
      <c r="AC291" s="17">
        <v>4790</v>
      </c>
      <c r="AD291" s="17">
        <v>1150</v>
      </c>
      <c r="AE291" s="17">
        <v>6500</v>
      </c>
      <c r="AF291" s="16">
        <f t="shared" si="100"/>
        <v>18000</v>
      </c>
      <c r="AG291" s="18">
        <f t="shared" si="95"/>
        <v>8.5642767745396036</v>
      </c>
      <c r="AH291" s="19">
        <v>3.82</v>
      </c>
      <c r="AI291" s="19">
        <f t="shared" si="96"/>
        <v>3.757828810020877</v>
      </c>
      <c r="AJ291" s="17" t="s">
        <v>110</v>
      </c>
      <c r="AK291" s="16">
        <f t="shared" si="98"/>
        <v>6596.8586387434552</v>
      </c>
      <c r="AL291" s="26">
        <f t="shared" si="99"/>
        <v>1.498</v>
      </c>
    </row>
    <row r="292" spans="1:38">
      <c r="A292" s="72"/>
      <c r="B292" s="11" t="s">
        <v>149</v>
      </c>
      <c r="C292" s="13">
        <v>2000</v>
      </c>
      <c r="D292" s="13">
        <v>2000</v>
      </c>
      <c r="E292" s="13">
        <v>3500</v>
      </c>
      <c r="F292" s="13">
        <v>3500</v>
      </c>
      <c r="G292" s="13">
        <v>5000</v>
      </c>
      <c r="H292" s="12">
        <f t="shared" si="88"/>
        <v>16000</v>
      </c>
      <c r="I292" s="13">
        <v>4800</v>
      </c>
      <c r="J292" s="24">
        <f t="shared" si="89"/>
        <v>16800</v>
      </c>
      <c r="K292" s="13">
        <v>4500</v>
      </c>
      <c r="L292" s="13">
        <v>1200</v>
      </c>
      <c r="M292" s="13">
        <f t="shared" si="90"/>
        <v>5400</v>
      </c>
      <c r="N292" s="12">
        <f t="shared" si="91"/>
        <v>16000</v>
      </c>
      <c r="O292" s="14">
        <f t="shared" si="92"/>
        <v>8.0457715000893977</v>
      </c>
      <c r="P292" s="21">
        <f t="shared" si="87"/>
        <v>6.3306705426470593</v>
      </c>
      <c r="Q292" s="15">
        <f t="shared" si="93"/>
        <v>3.5555555555555554</v>
      </c>
      <c r="R292" s="13" t="s">
        <v>110</v>
      </c>
      <c r="S292" s="12">
        <f t="shared" si="94"/>
        <v>884.58244071858735</v>
      </c>
      <c r="T292" s="28">
        <f t="shared" si="97"/>
        <v>2.5022682170588237</v>
      </c>
      <c r="U292" s="17">
        <v>2500</v>
      </c>
      <c r="V292" s="16">
        <v>2500</v>
      </c>
      <c r="W292" s="17">
        <v>3700</v>
      </c>
      <c r="X292" s="17">
        <v>3700</v>
      </c>
      <c r="Y292" s="17">
        <v>5500</v>
      </c>
      <c r="Z292" s="16">
        <f t="shared" si="86"/>
        <v>17900</v>
      </c>
      <c r="AA292" s="17">
        <v>4800</v>
      </c>
      <c r="AB292" s="17">
        <v>19000</v>
      </c>
      <c r="AC292" s="17">
        <v>4650</v>
      </c>
      <c r="AD292" s="17">
        <v>1150</v>
      </c>
      <c r="AE292" s="17">
        <v>6500</v>
      </c>
      <c r="AF292" s="16">
        <f t="shared" si="100"/>
        <v>17900</v>
      </c>
      <c r="AG292" s="18">
        <f t="shared" si="95"/>
        <v>8.3139638834257106</v>
      </c>
      <c r="AH292" s="19">
        <v>3.82</v>
      </c>
      <c r="AI292" s="19">
        <f t="shared" si="96"/>
        <v>3.849462365591398</v>
      </c>
      <c r="AJ292" s="17" t="s">
        <v>110</v>
      </c>
      <c r="AK292" s="16">
        <f t="shared" si="98"/>
        <v>6560.2094240837705</v>
      </c>
      <c r="AL292" s="26">
        <f t="shared" si="99"/>
        <v>1.498</v>
      </c>
    </row>
    <row r="293" spans="1:38">
      <c r="A293" s="72"/>
      <c r="B293" s="11" t="s">
        <v>176</v>
      </c>
      <c r="C293" s="13">
        <v>2000</v>
      </c>
      <c r="D293" s="13">
        <v>2000</v>
      </c>
      <c r="E293" s="13">
        <v>2800</v>
      </c>
      <c r="F293" s="13">
        <v>2800</v>
      </c>
      <c r="G293" s="13">
        <v>6400</v>
      </c>
      <c r="H293" s="12">
        <f t="shared" si="88"/>
        <v>16000</v>
      </c>
      <c r="I293" s="13">
        <v>4800</v>
      </c>
      <c r="J293" s="24">
        <f t="shared" si="89"/>
        <v>16800</v>
      </c>
      <c r="K293" s="13">
        <v>4710</v>
      </c>
      <c r="L293" s="13">
        <v>1200</v>
      </c>
      <c r="M293" s="13">
        <f t="shared" si="90"/>
        <v>5652</v>
      </c>
      <c r="N293" s="12">
        <f t="shared" si="91"/>
        <v>16000</v>
      </c>
      <c r="O293" s="14">
        <f t="shared" si="92"/>
        <v>8.4212408367602354</v>
      </c>
      <c r="P293" s="21">
        <f t="shared" si="87"/>
        <v>6.1952828339921311</v>
      </c>
      <c r="Q293" s="15">
        <f t="shared" si="93"/>
        <v>3.397027600849257</v>
      </c>
      <c r="R293" s="13" t="s">
        <v>110</v>
      </c>
      <c r="S293" s="12">
        <f t="shared" si="94"/>
        <v>903.9135339026094</v>
      </c>
      <c r="T293" s="28">
        <f t="shared" si="97"/>
        <v>2.4481131335968525</v>
      </c>
      <c r="U293" s="17">
        <v>2100</v>
      </c>
      <c r="V293" s="16">
        <v>2100</v>
      </c>
      <c r="W293" s="17">
        <v>3500</v>
      </c>
      <c r="X293" s="17">
        <v>3500</v>
      </c>
      <c r="Y293" s="17">
        <v>6800</v>
      </c>
      <c r="Z293" s="16">
        <f t="shared" si="86"/>
        <v>18000</v>
      </c>
      <c r="AA293" s="17">
        <v>4800</v>
      </c>
      <c r="AB293" s="17">
        <v>19000</v>
      </c>
      <c r="AC293" s="17">
        <v>4730</v>
      </c>
      <c r="AD293" s="17">
        <v>1150</v>
      </c>
      <c r="AE293" s="17">
        <v>6500</v>
      </c>
      <c r="AF293" s="16">
        <f t="shared" si="100"/>
        <v>18000</v>
      </c>
      <c r="AG293" s="18">
        <f t="shared" si="95"/>
        <v>8.456999821205077</v>
      </c>
      <c r="AH293" s="19">
        <v>3.82</v>
      </c>
      <c r="AI293" s="19">
        <f t="shared" si="96"/>
        <v>3.8054968287526427</v>
      </c>
      <c r="AJ293" s="17" t="s">
        <v>110</v>
      </c>
      <c r="AK293" s="16">
        <f t="shared" si="98"/>
        <v>6596.8586387434552</v>
      </c>
      <c r="AL293" s="26">
        <f t="shared" si="99"/>
        <v>1.498</v>
      </c>
    </row>
    <row r="294" spans="1:38">
      <c r="A294" s="72"/>
      <c r="B294" s="11" t="s">
        <v>195</v>
      </c>
      <c r="C294" s="13">
        <v>2000</v>
      </c>
      <c r="D294" s="13">
        <v>2000</v>
      </c>
      <c r="E294" s="13">
        <v>2600</v>
      </c>
      <c r="F294" s="13">
        <v>2600</v>
      </c>
      <c r="G294" s="13">
        <v>6800</v>
      </c>
      <c r="H294" s="12">
        <f t="shared" si="88"/>
        <v>16000</v>
      </c>
      <c r="I294" s="13">
        <v>4800</v>
      </c>
      <c r="J294" s="24">
        <f t="shared" si="89"/>
        <v>16800</v>
      </c>
      <c r="K294" s="13">
        <v>4850</v>
      </c>
      <c r="L294" s="13">
        <v>1200</v>
      </c>
      <c r="M294" s="13">
        <f t="shared" si="90"/>
        <v>5820</v>
      </c>
      <c r="N294" s="12">
        <f t="shared" si="91"/>
        <v>16000</v>
      </c>
      <c r="O294" s="14">
        <f t="shared" si="92"/>
        <v>8.6715537278741284</v>
      </c>
      <c r="P294" s="21">
        <f t="shared" si="87"/>
        <v>6.1115378595664041</v>
      </c>
      <c r="Q294" s="15">
        <f t="shared" si="93"/>
        <v>3.2989690721649483</v>
      </c>
      <c r="R294" s="13" t="s">
        <v>110</v>
      </c>
      <c r="S294" s="12">
        <f t="shared" si="94"/>
        <v>916.29964972470998</v>
      </c>
      <c r="T294" s="28">
        <f t="shared" si="97"/>
        <v>2.4146151438265617</v>
      </c>
      <c r="U294" s="17">
        <v>2000</v>
      </c>
      <c r="V294" s="16">
        <v>2000</v>
      </c>
      <c r="W294" s="17">
        <v>3500</v>
      </c>
      <c r="X294" s="17">
        <v>3500</v>
      </c>
      <c r="Y294" s="17">
        <v>7000</v>
      </c>
      <c r="Z294" s="16">
        <f t="shared" si="86"/>
        <v>18000</v>
      </c>
      <c r="AA294" s="17">
        <v>4800</v>
      </c>
      <c r="AB294" s="17">
        <v>19000</v>
      </c>
      <c r="AC294" s="17">
        <v>4890</v>
      </c>
      <c r="AD294" s="17">
        <v>1150</v>
      </c>
      <c r="AE294" s="17">
        <v>6500</v>
      </c>
      <c r="AF294" s="16">
        <f t="shared" si="100"/>
        <v>18000</v>
      </c>
      <c r="AG294" s="18">
        <f t="shared" si="95"/>
        <v>8.7430716967638133</v>
      </c>
      <c r="AH294" s="19">
        <v>3.82</v>
      </c>
      <c r="AI294" s="19">
        <f t="shared" si="96"/>
        <v>3.6809815950920246</v>
      </c>
      <c r="AJ294" s="17" t="s">
        <v>110</v>
      </c>
      <c r="AK294" s="16">
        <f t="shared" si="98"/>
        <v>6596.8586387434552</v>
      </c>
      <c r="AL294" s="26">
        <f t="shared" si="99"/>
        <v>1.498</v>
      </c>
    </row>
    <row r="295" spans="1:38">
      <c r="A295" s="72"/>
      <c r="B295" s="11" t="s">
        <v>150</v>
      </c>
      <c r="C295" s="13">
        <v>2000</v>
      </c>
      <c r="D295" s="13">
        <v>2000</v>
      </c>
      <c r="E295" s="13">
        <v>3200</v>
      </c>
      <c r="F295" s="13">
        <v>4400</v>
      </c>
      <c r="G295" s="13">
        <v>4400</v>
      </c>
      <c r="H295" s="12">
        <f t="shared" si="88"/>
        <v>16000</v>
      </c>
      <c r="I295" s="13">
        <v>4800</v>
      </c>
      <c r="J295" s="24">
        <f t="shared" si="89"/>
        <v>16800</v>
      </c>
      <c r="K295" s="13">
        <v>4510</v>
      </c>
      <c r="L295" s="13">
        <v>1200</v>
      </c>
      <c r="M295" s="13">
        <f t="shared" si="90"/>
        <v>5412</v>
      </c>
      <c r="N295" s="12">
        <f t="shared" si="91"/>
        <v>16000</v>
      </c>
      <c r="O295" s="14">
        <f t="shared" si="92"/>
        <v>8.0636509923118194</v>
      </c>
      <c r="P295" s="21">
        <f t="shared" si="87"/>
        <v>6.3239376094006792</v>
      </c>
      <c r="Q295" s="15">
        <f t="shared" si="93"/>
        <v>3.5476718403547673</v>
      </c>
      <c r="R295" s="13" t="s">
        <v>110</v>
      </c>
      <c r="S295" s="12">
        <f t="shared" si="94"/>
        <v>885.52423282536347</v>
      </c>
      <c r="T295" s="28">
        <f t="shared" si="97"/>
        <v>2.499575043760272</v>
      </c>
      <c r="U295" s="17">
        <v>2400</v>
      </c>
      <c r="V295" s="16">
        <v>2400</v>
      </c>
      <c r="W295" s="17">
        <v>3600</v>
      </c>
      <c r="X295" s="17">
        <v>4800</v>
      </c>
      <c r="Y295" s="17">
        <v>4800</v>
      </c>
      <c r="Z295" s="16">
        <f t="shared" si="86"/>
        <v>18000</v>
      </c>
      <c r="AA295" s="17">
        <v>4800</v>
      </c>
      <c r="AB295" s="17">
        <v>19000</v>
      </c>
      <c r="AC295" s="17">
        <v>4710</v>
      </c>
      <c r="AD295" s="17">
        <v>1150</v>
      </c>
      <c r="AE295" s="17">
        <v>6500</v>
      </c>
      <c r="AF295" s="16">
        <f t="shared" si="100"/>
        <v>18000</v>
      </c>
      <c r="AG295" s="18">
        <f t="shared" si="95"/>
        <v>8.4212408367602354</v>
      </c>
      <c r="AH295" s="19">
        <v>3.82</v>
      </c>
      <c r="AI295" s="19">
        <f t="shared" si="96"/>
        <v>3.8216560509554141</v>
      </c>
      <c r="AJ295" s="17" t="s">
        <v>110</v>
      </c>
      <c r="AK295" s="16">
        <f t="shared" si="98"/>
        <v>6596.8586387434552</v>
      </c>
      <c r="AL295" s="26">
        <f t="shared" si="99"/>
        <v>1.498</v>
      </c>
    </row>
    <row r="296" spans="1:38">
      <c r="A296" s="72"/>
      <c r="B296" s="11" t="s">
        <v>196</v>
      </c>
      <c r="C296" s="13">
        <v>2000</v>
      </c>
      <c r="D296" s="13">
        <v>2000</v>
      </c>
      <c r="E296" s="13">
        <v>2400</v>
      </c>
      <c r="F296" s="13">
        <v>3800</v>
      </c>
      <c r="G296" s="13">
        <v>5800</v>
      </c>
      <c r="H296" s="12">
        <f t="shared" si="88"/>
        <v>16000</v>
      </c>
      <c r="I296" s="13">
        <v>4800</v>
      </c>
      <c r="J296" s="24">
        <f t="shared" si="89"/>
        <v>16800</v>
      </c>
      <c r="K296" s="13">
        <v>4760</v>
      </c>
      <c r="L296" s="13">
        <v>1200</v>
      </c>
      <c r="M296" s="13">
        <f t="shared" si="90"/>
        <v>5712</v>
      </c>
      <c r="N296" s="12">
        <f t="shared" si="91"/>
        <v>16000</v>
      </c>
      <c r="O296" s="14">
        <f t="shared" si="92"/>
        <v>8.5106382978723403</v>
      </c>
      <c r="P296" s="21">
        <f t="shared" si="87"/>
        <v>6.1648084097750866</v>
      </c>
      <c r="Q296" s="15">
        <f t="shared" si="93"/>
        <v>3.3613445378151261</v>
      </c>
      <c r="R296" s="13" t="s">
        <v>110</v>
      </c>
      <c r="S296" s="12">
        <f t="shared" si="94"/>
        <v>908.38183894255155</v>
      </c>
      <c r="T296" s="28">
        <f t="shared" si="97"/>
        <v>2.4359233639100348</v>
      </c>
      <c r="U296" s="17">
        <v>2000</v>
      </c>
      <c r="V296" s="16">
        <v>2000</v>
      </c>
      <c r="W296" s="17">
        <v>3200</v>
      </c>
      <c r="X296" s="17">
        <v>4200</v>
      </c>
      <c r="Y296" s="17">
        <v>6600</v>
      </c>
      <c r="Z296" s="16">
        <f t="shared" si="86"/>
        <v>18000</v>
      </c>
      <c r="AA296" s="17">
        <v>4800</v>
      </c>
      <c r="AB296" s="17">
        <v>19000</v>
      </c>
      <c r="AC296" s="17">
        <v>4750</v>
      </c>
      <c r="AD296" s="17">
        <v>1150</v>
      </c>
      <c r="AE296" s="17">
        <v>6500</v>
      </c>
      <c r="AF296" s="16">
        <f t="shared" si="100"/>
        <v>18000</v>
      </c>
      <c r="AG296" s="18">
        <f t="shared" si="95"/>
        <v>8.4927588056499204</v>
      </c>
      <c r="AH296" s="19">
        <v>3.82</v>
      </c>
      <c r="AI296" s="19">
        <f t="shared" si="96"/>
        <v>3.7894736842105261</v>
      </c>
      <c r="AJ296" s="17" t="s">
        <v>110</v>
      </c>
      <c r="AK296" s="16">
        <f t="shared" si="98"/>
        <v>6596.8586387434552</v>
      </c>
      <c r="AL296" s="26">
        <f t="shared" si="99"/>
        <v>1.498</v>
      </c>
    </row>
    <row r="297" spans="1:38">
      <c r="A297" s="72"/>
      <c r="B297" s="11" t="s">
        <v>197</v>
      </c>
      <c r="C297" s="13">
        <v>2000</v>
      </c>
      <c r="D297" s="13">
        <v>2000</v>
      </c>
      <c r="E297" s="13">
        <v>2200</v>
      </c>
      <c r="F297" s="13">
        <v>3800</v>
      </c>
      <c r="G297" s="13">
        <v>6000</v>
      </c>
      <c r="H297" s="12">
        <f t="shared" si="88"/>
        <v>16000</v>
      </c>
      <c r="I297" s="13">
        <v>4800</v>
      </c>
      <c r="J297" s="24">
        <f t="shared" si="89"/>
        <v>16800</v>
      </c>
      <c r="K297" s="13">
        <v>4900</v>
      </c>
      <c r="L297" s="13">
        <v>1200</v>
      </c>
      <c r="M297" s="13">
        <f t="shared" si="90"/>
        <v>5880</v>
      </c>
      <c r="N297" s="12">
        <f t="shared" si="91"/>
        <v>16000</v>
      </c>
      <c r="O297" s="14">
        <f t="shared" si="92"/>
        <v>8.7609511889862333</v>
      </c>
      <c r="P297" s="21">
        <f t="shared" si="87"/>
        <v>6.0827886737394961</v>
      </c>
      <c r="Q297" s="15">
        <f t="shared" si="93"/>
        <v>3.2653061224489797</v>
      </c>
      <c r="R297" s="13" t="s">
        <v>110</v>
      </c>
      <c r="S297" s="12">
        <f t="shared" si="94"/>
        <v>920.63037208184096</v>
      </c>
      <c r="T297" s="28">
        <f t="shared" si="97"/>
        <v>2.4031154694957988</v>
      </c>
      <c r="U297" s="17">
        <v>2000</v>
      </c>
      <c r="V297" s="16">
        <v>2000</v>
      </c>
      <c r="W297" s="17">
        <v>3200</v>
      </c>
      <c r="X297" s="17">
        <v>4200</v>
      </c>
      <c r="Y297" s="17">
        <v>6600</v>
      </c>
      <c r="Z297" s="16">
        <f t="shared" si="86"/>
        <v>18000</v>
      </c>
      <c r="AA297" s="17">
        <v>4800</v>
      </c>
      <c r="AB297" s="17">
        <v>19000</v>
      </c>
      <c r="AC297" s="17">
        <v>4850</v>
      </c>
      <c r="AD297" s="17">
        <v>1150</v>
      </c>
      <c r="AE297" s="17">
        <v>6500</v>
      </c>
      <c r="AF297" s="16">
        <f t="shared" si="100"/>
        <v>18000</v>
      </c>
      <c r="AG297" s="18">
        <f t="shared" si="95"/>
        <v>8.6715537278741284</v>
      </c>
      <c r="AH297" s="19">
        <v>3.82</v>
      </c>
      <c r="AI297" s="19">
        <f t="shared" si="96"/>
        <v>3.7113402061855671</v>
      </c>
      <c r="AJ297" s="17" t="s">
        <v>110</v>
      </c>
      <c r="AK297" s="16">
        <f t="shared" si="98"/>
        <v>6596.8586387434552</v>
      </c>
      <c r="AL297" s="26">
        <f t="shared" si="99"/>
        <v>1.498</v>
      </c>
    </row>
    <row r="298" spans="1:38">
      <c r="A298" s="72"/>
      <c r="B298" s="11" t="s">
        <v>99</v>
      </c>
      <c r="C298" s="13">
        <v>2100</v>
      </c>
      <c r="D298" s="13">
        <v>2600</v>
      </c>
      <c r="E298" s="13">
        <v>2600</v>
      </c>
      <c r="F298" s="13">
        <v>2600</v>
      </c>
      <c r="G298" s="13">
        <v>5000</v>
      </c>
      <c r="H298" s="12">
        <f t="shared" si="88"/>
        <v>14900</v>
      </c>
      <c r="I298" s="13">
        <v>4800</v>
      </c>
      <c r="J298" s="24">
        <f t="shared" si="89"/>
        <v>15700</v>
      </c>
      <c r="K298" s="13">
        <v>4520</v>
      </c>
      <c r="L298" s="13">
        <v>1200</v>
      </c>
      <c r="M298" s="13">
        <f t="shared" si="90"/>
        <v>5424</v>
      </c>
      <c r="N298" s="12">
        <f t="shared" si="91"/>
        <v>14900</v>
      </c>
      <c r="O298" s="14">
        <f t="shared" si="92"/>
        <v>8.0815304845342393</v>
      </c>
      <c r="P298" s="21">
        <f t="shared" si="87"/>
        <v>6.1093951865629883</v>
      </c>
      <c r="Q298" s="15">
        <f t="shared" si="93"/>
        <v>3.2964601769911503</v>
      </c>
      <c r="R298" s="13" t="s">
        <v>110</v>
      </c>
      <c r="S298" s="12">
        <f t="shared" si="94"/>
        <v>853.60331763606939</v>
      </c>
      <c r="T298" s="28">
        <f t="shared" si="97"/>
        <v>2.4137580746251954</v>
      </c>
      <c r="U298" s="17">
        <v>2500</v>
      </c>
      <c r="V298" s="16">
        <v>3000</v>
      </c>
      <c r="W298" s="17">
        <v>3000</v>
      </c>
      <c r="X298" s="17">
        <v>3000</v>
      </c>
      <c r="Y298" s="17">
        <v>5500</v>
      </c>
      <c r="Z298" s="16">
        <f t="shared" si="86"/>
        <v>17000</v>
      </c>
      <c r="AA298" s="17">
        <v>4800</v>
      </c>
      <c r="AB298" s="17">
        <v>18500</v>
      </c>
      <c r="AC298" s="17">
        <v>4620</v>
      </c>
      <c r="AD298" s="17">
        <v>1150</v>
      </c>
      <c r="AE298" s="17">
        <v>6500</v>
      </c>
      <c r="AF298" s="16">
        <f t="shared" si="100"/>
        <v>17000</v>
      </c>
      <c r="AG298" s="18">
        <f t="shared" si="95"/>
        <v>8.2603254067584473</v>
      </c>
      <c r="AH298" s="19">
        <v>3.89</v>
      </c>
      <c r="AI298" s="19">
        <f t="shared" si="96"/>
        <v>3.6796536796536796</v>
      </c>
      <c r="AJ298" s="17" t="s">
        <v>110</v>
      </c>
      <c r="AK298" s="16">
        <f t="shared" si="98"/>
        <v>6118.2519280205661</v>
      </c>
      <c r="AL298" s="26">
        <f t="shared" si="99"/>
        <v>1.526</v>
      </c>
    </row>
    <row r="299" spans="1:38">
      <c r="A299" s="72"/>
      <c r="B299" s="11" t="s">
        <v>151</v>
      </c>
      <c r="C299" s="13">
        <v>2000</v>
      </c>
      <c r="D299" s="13">
        <v>2600</v>
      </c>
      <c r="E299" s="13">
        <v>2600</v>
      </c>
      <c r="F299" s="13">
        <v>2600</v>
      </c>
      <c r="G299" s="13">
        <v>6200</v>
      </c>
      <c r="H299" s="12">
        <f t="shared" si="88"/>
        <v>16000</v>
      </c>
      <c r="I299" s="13">
        <v>4800</v>
      </c>
      <c r="J299" s="24">
        <f t="shared" si="89"/>
        <v>16800</v>
      </c>
      <c r="K299" s="13">
        <v>4730</v>
      </c>
      <c r="L299" s="13">
        <v>1200</v>
      </c>
      <c r="M299" s="13">
        <f t="shared" si="90"/>
        <v>5676</v>
      </c>
      <c r="N299" s="12">
        <f t="shared" si="91"/>
        <v>16000</v>
      </c>
      <c r="O299" s="14">
        <f t="shared" si="92"/>
        <v>8.456999821205077</v>
      </c>
      <c r="P299" s="21">
        <f t="shared" si="87"/>
        <v>6.1830157507555032</v>
      </c>
      <c r="Q299" s="15">
        <f t="shared" si="93"/>
        <v>3.382663847780127</v>
      </c>
      <c r="R299" s="13" t="s">
        <v>110</v>
      </c>
      <c r="S299" s="12">
        <f t="shared" si="94"/>
        <v>905.70689542813079</v>
      </c>
      <c r="T299" s="28">
        <f t="shared" si="97"/>
        <v>2.4432063003022013</v>
      </c>
      <c r="U299" s="17">
        <v>2000</v>
      </c>
      <c r="V299" s="16">
        <v>3000</v>
      </c>
      <c r="W299" s="17">
        <v>3000</v>
      </c>
      <c r="X299" s="17">
        <v>3000</v>
      </c>
      <c r="Y299" s="17">
        <v>7000</v>
      </c>
      <c r="Z299" s="16">
        <f t="shared" si="86"/>
        <v>18000</v>
      </c>
      <c r="AA299" s="17">
        <v>4800</v>
      </c>
      <c r="AB299" s="17">
        <v>19000</v>
      </c>
      <c r="AC299" s="17">
        <v>4930</v>
      </c>
      <c r="AD299" s="17">
        <v>1150</v>
      </c>
      <c r="AE299" s="17">
        <v>6500</v>
      </c>
      <c r="AF299" s="16">
        <f t="shared" si="100"/>
        <v>18000</v>
      </c>
      <c r="AG299" s="18">
        <f t="shared" si="95"/>
        <v>8.8145896656534966</v>
      </c>
      <c r="AH299" s="19">
        <v>3.82</v>
      </c>
      <c r="AI299" s="19">
        <f t="shared" si="96"/>
        <v>3.6511156186612577</v>
      </c>
      <c r="AJ299" s="17" t="s">
        <v>110</v>
      </c>
      <c r="AK299" s="16">
        <f t="shared" si="98"/>
        <v>6596.8586387434552</v>
      </c>
      <c r="AL299" s="26">
        <f t="shared" si="99"/>
        <v>1.498</v>
      </c>
    </row>
    <row r="300" spans="1:38">
      <c r="A300" s="72"/>
      <c r="B300" s="11" t="s">
        <v>177</v>
      </c>
      <c r="C300" s="13">
        <v>2000</v>
      </c>
      <c r="D300" s="13">
        <v>2400</v>
      </c>
      <c r="E300" s="13">
        <v>2400</v>
      </c>
      <c r="F300" s="13">
        <v>2400</v>
      </c>
      <c r="G300" s="13">
        <v>6800</v>
      </c>
      <c r="H300" s="12">
        <f t="shared" si="88"/>
        <v>16000</v>
      </c>
      <c r="I300" s="13">
        <v>4800</v>
      </c>
      <c r="J300" s="24">
        <f t="shared" si="89"/>
        <v>16800</v>
      </c>
      <c r="K300" s="13">
        <v>4700</v>
      </c>
      <c r="L300" s="13">
        <v>1200</v>
      </c>
      <c r="M300" s="13">
        <f t="shared" si="90"/>
        <v>5640</v>
      </c>
      <c r="N300" s="12">
        <f t="shared" si="91"/>
        <v>16000</v>
      </c>
      <c r="O300" s="14">
        <f t="shared" si="92"/>
        <v>8.4033613445378155</v>
      </c>
      <c r="P300" s="21">
        <f t="shared" si="87"/>
        <v>6.2014555258760948</v>
      </c>
      <c r="Q300" s="15">
        <f t="shared" si="93"/>
        <v>3.4042553191489362</v>
      </c>
      <c r="R300" s="13" t="s">
        <v>110</v>
      </c>
      <c r="S300" s="12">
        <f t="shared" si="94"/>
        <v>903.01381290787765</v>
      </c>
      <c r="T300" s="28">
        <f t="shared" si="97"/>
        <v>2.4505822103504382</v>
      </c>
      <c r="U300" s="17">
        <v>2000</v>
      </c>
      <c r="V300" s="16">
        <v>2800</v>
      </c>
      <c r="W300" s="17">
        <v>2800</v>
      </c>
      <c r="X300" s="17">
        <v>2800</v>
      </c>
      <c r="Y300" s="17">
        <v>7600</v>
      </c>
      <c r="Z300" s="16">
        <f t="shared" si="86"/>
        <v>18000</v>
      </c>
      <c r="AA300" s="17">
        <v>4800</v>
      </c>
      <c r="AB300" s="17">
        <v>19000</v>
      </c>
      <c r="AC300" s="17">
        <v>4850</v>
      </c>
      <c r="AD300" s="17">
        <v>1150</v>
      </c>
      <c r="AE300" s="17">
        <v>6500</v>
      </c>
      <c r="AF300" s="16">
        <f t="shared" si="100"/>
        <v>18000</v>
      </c>
      <c r="AG300" s="18">
        <f t="shared" si="95"/>
        <v>8.6715537278741284</v>
      </c>
      <c r="AH300" s="19">
        <v>3.82</v>
      </c>
      <c r="AI300" s="19">
        <f t="shared" si="96"/>
        <v>3.7113402061855671</v>
      </c>
      <c r="AJ300" s="17" t="s">
        <v>110</v>
      </c>
      <c r="AK300" s="16">
        <f t="shared" si="98"/>
        <v>6596.8586387434552</v>
      </c>
      <c r="AL300" s="26">
        <f t="shared" si="99"/>
        <v>1.498</v>
      </c>
    </row>
    <row r="301" spans="1:38">
      <c r="A301" s="72"/>
      <c r="B301" s="11" t="s">
        <v>152</v>
      </c>
      <c r="C301" s="13">
        <v>2100</v>
      </c>
      <c r="D301" s="13">
        <v>2600</v>
      </c>
      <c r="E301" s="13">
        <v>2600</v>
      </c>
      <c r="F301" s="13">
        <v>3500</v>
      </c>
      <c r="G301" s="13">
        <v>5000</v>
      </c>
      <c r="H301" s="12">
        <f t="shared" si="88"/>
        <v>15800</v>
      </c>
      <c r="I301" s="13">
        <v>4800</v>
      </c>
      <c r="J301" s="24">
        <f t="shared" si="89"/>
        <v>16600</v>
      </c>
      <c r="K301" s="13">
        <v>4540</v>
      </c>
      <c r="L301" s="13">
        <v>1200</v>
      </c>
      <c r="M301" s="13">
        <f t="shared" si="90"/>
        <v>5448</v>
      </c>
      <c r="N301" s="12">
        <f t="shared" si="91"/>
        <v>15800</v>
      </c>
      <c r="O301" s="14">
        <f t="shared" si="92"/>
        <v>8.1172894689790809</v>
      </c>
      <c r="P301" s="21">
        <f t="shared" si="87"/>
        <v>6.2662942836032647</v>
      </c>
      <c r="Q301" s="15">
        <f t="shared" si="93"/>
        <v>3.4801762114537445</v>
      </c>
      <c r="R301" s="13" t="s">
        <v>110</v>
      </c>
      <c r="S301" s="12">
        <f t="shared" si="94"/>
        <v>882.49924911284597</v>
      </c>
      <c r="T301" s="28">
        <f t="shared" si="97"/>
        <v>2.4765177134413059</v>
      </c>
      <c r="U301" s="17">
        <v>2500</v>
      </c>
      <c r="V301" s="16">
        <v>3000</v>
      </c>
      <c r="W301" s="17">
        <v>3000</v>
      </c>
      <c r="X301" s="17">
        <v>3700</v>
      </c>
      <c r="Y301" s="17">
        <v>5500</v>
      </c>
      <c r="Z301" s="16">
        <f t="shared" si="86"/>
        <v>17700</v>
      </c>
      <c r="AA301" s="17">
        <v>4800</v>
      </c>
      <c r="AB301" s="17">
        <v>18500</v>
      </c>
      <c r="AC301" s="17">
        <v>4640</v>
      </c>
      <c r="AD301" s="17">
        <v>1150</v>
      </c>
      <c r="AE301" s="17">
        <v>6500</v>
      </c>
      <c r="AF301" s="16">
        <f t="shared" si="100"/>
        <v>17700</v>
      </c>
      <c r="AG301" s="18">
        <f t="shared" si="95"/>
        <v>8.2960843912032889</v>
      </c>
      <c r="AH301" s="19">
        <v>3.83</v>
      </c>
      <c r="AI301" s="19">
        <f t="shared" si="96"/>
        <v>3.8146551724137931</v>
      </c>
      <c r="AJ301" s="17" t="s">
        <v>110</v>
      </c>
      <c r="AK301" s="16">
        <f t="shared" si="98"/>
        <v>6469.9738903394255</v>
      </c>
      <c r="AL301" s="26">
        <f t="shared" si="99"/>
        <v>1.502</v>
      </c>
    </row>
    <row r="302" spans="1:38">
      <c r="A302" s="72"/>
      <c r="B302" s="11" t="s">
        <v>178</v>
      </c>
      <c r="C302" s="13">
        <v>2000</v>
      </c>
      <c r="D302" s="13">
        <v>2400</v>
      </c>
      <c r="E302" s="13">
        <v>2400</v>
      </c>
      <c r="F302" s="13">
        <v>3000</v>
      </c>
      <c r="G302" s="13">
        <v>6200</v>
      </c>
      <c r="H302" s="12">
        <f t="shared" si="88"/>
        <v>16000</v>
      </c>
      <c r="I302" s="13">
        <v>4800</v>
      </c>
      <c r="J302" s="24">
        <f t="shared" si="89"/>
        <v>16800</v>
      </c>
      <c r="K302" s="13">
        <v>4900</v>
      </c>
      <c r="L302" s="13">
        <v>1200</v>
      </c>
      <c r="M302" s="13">
        <f t="shared" si="90"/>
        <v>5880</v>
      </c>
      <c r="N302" s="12">
        <f t="shared" si="91"/>
        <v>16000</v>
      </c>
      <c r="O302" s="14">
        <f t="shared" si="92"/>
        <v>8.7609511889862333</v>
      </c>
      <c r="P302" s="21">
        <f t="shared" si="87"/>
        <v>6.0827886737394961</v>
      </c>
      <c r="Q302" s="15">
        <f t="shared" si="93"/>
        <v>3.2653061224489797</v>
      </c>
      <c r="R302" s="13" t="s">
        <v>110</v>
      </c>
      <c r="S302" s="12">
        <f t="shared" si="94"/>
        <v>920.63037208184096</v>
      </c>
      <c r="T302" s="28">
        <f t="shared" si="97"/>
        <v>2.4031154694957988</v>
      </c>
      <c r="U302" s="17">
        <v>2100</v>
      </c>
      <c r="V302" s="16">
        <v>2700</v>
      </c>
      <c r="W302" s="17">
        <v>2700</v>
      </c>
      <c r="X302" s="17">
        <v>3700</v>
      </c>
      <c r="Y302" s="17">
        <v>6800</v>
      </c>
      <c r="Z302" s="16">
        <f t="shared" si="86"/>
        <v>18000</v>
      </c>
      <c r="AA302" s="17">
        <v>4800</v>
      </c>
      <c r="AB302" s="17">
        <v>19000</v>
      </c>
      <c r="AC302" s="17">
        <v>4650</v>
      </c>
      <c r="AD302" s="17">
        <v>1150</v>
      </c>
      <c r="AE302" s="17">
        <v>6500</v>
      </c>
      <c r="AF302" s="16">
        <f t="shared" si="100"/>
        <v>18000</v>
      </c>
      <c r="AG302" s="18">
        <f t="shared" si="95"/>
        <v>8.3139638834257106</v>
      </c>
      <c r="AH302" s="19">
        <v>3.82</v>
      </c>
      <c r="AI302" s="19">
        <f t="shared" si="96"/>
        <v>3.870967741935484</v>
      </c>
      <c r="AJ302" s="17" t="s">
        <v>110</v>
      </c>
      <c r="AK302" s="16">
        <f t="shared" si="98"/>
        <v>6596.8586387434552</v>
      </c>
      <c r="AL302" s="26">
        <f t="shared" si="99"/>
        <v>1.498</v>
      </c>
    </row>
    <row r="303" spans="1:38">
      <c r="A303" s="72"/>
      <c r="B303" s="11" t="s">
        <v>198</v>
      </c>
      <c r="C303" s="13">
        <v>2000</v>
      </c>
      <c r="D303" s="13">
        <v>2200</v>
      </c>
      <c r="E303" s="13">
        <v>2200</v>
      </c>
      <c r="F303" s="13">
        <v>2800</v>
      </c>
      <c r="G303" s="13">
        <v>6800</v>
      </c>
      <c r="H303" s="12">
        <f t="shared" si="88"/>
        <v>16000</v>
      </c>
      <c r="I303" s="13">
        <v>4800</v>
      </c>
      <c r="J303" s="24">
        <f t="shared" si="89"/>
        <v>16800</v>
      </c>
      <c r="K303" s="13">
        <v>4850</v>
      </c>
      <c r="L303" s="13">
        <v>1200</v>
      </c>
      <c r="M303" s="13">
        <f t="shared" si="90"/>
        <v>5820</v>
      </c>
      <c r="N303" s="12">
        <f t="shared" si="91"/>
        <v>16000</v>
      </c>
      <c r="O303" s="14">
        <v>9.5</v>
      </c>
      <c r="P303" s="21">
        <f t="shared" si="87"/>
        <v>6.1115378595664041</v>
      </c>
      <c r="Q303" s="15">
        <f t="shared" si="93"/>
        <v>3.2989690721649483</v>
      </c>
      <c r="R303" s="13" t="s">
        <v>110</v>
      </c>
      <c r="S303" s="12">
        <f t="shared" si="94"/>
        <v>916.29964972470998</v>
      </c>
      <c r="T303" s="28">
        <f t="shared" si="97"/>
        <v>2.4146151438265617</v>
      </c>
      <c r="U303" s="17">
        <v>2000</v>
      </c>
      <c r="V303" s="16">
        <v>2600</v>
      </c>
      <c r="W303" s="17">
        <v>2600</v>
      </c>
      <c r="X303" s="17">
        <v>3200</v>
      </c>
      <c r="Y303" s="17">
        <v>7600</v>
      </c>
      <c r="Z303" s="16">
        <f t="shared" si="86"/>
        <v>18000</v>
      </c>
      <c r="AA303" s="17">
        <v>4800</v>
      </c>
      <c r="AB303" s="17">
        <v>19000</v>
      </c>
      <c r="AC303" s="17">
        <v>4900</v>
      </c>
      <c r="AD303" s="17">
        <v>1150</v>
      </c>
      <c r="AE303" s="17">
        <v>6500</v>
      </c>
      <c r="AF303" s="16">
        <f t="shared" si="100"/>
        <v>18000</v>
      </c>
      <c r="AG303" s="18">
        <f t="shared" si="95"/>
        <v>8.7609511889862333</v>
      </c>
      <c r="AH303" s="19">
        <v>3.82</v>
      </c>
      <c r="AI303" s="19">
        <f t="shared" si="96"/>
        <v>3.6734693877551021</v>
      </c>
      <c r="AJ303" s="17" t="s">
        <v>110</v>
      </c>
      <c r="AK303" s="16">
        <f t="shared" si="98"/>
        <v>6596.8586387434552</v>
      </c>
      <c r="AL303" s="26">
        <f t="shared" si="99"/>
        <v>1.498</v>
      </c>
    </row>
    <row r="304" spans="1:38">
      <c r="A304" s="72"/>
      <c r="B304" s="11" t="s">
        <v>153</v>
      </c>
      <c r="C304" s="13">
        <v>2000</v>
      </c>
      <c r="D304" s="13">
        <v>2400</v>
      </c>
      <c r="E304" s="13">
        <v>2400</v>
      </c>
      <c r="F304" s="13">
        <v>4600</v>
      </c>
      <c r="G304" s="13">
        <v>4600</v>
      </c>
      <c r="H304" s="12">
        <f t="shared" si="88"/>
        <v>16000</v>
      </c>
      <c r="I304" s="13">
        <v>4800</v>
      </c>
      <c r="J304" s="24">
        <f t="shared" si="89"/>
        <v>16800</v>
      </c>
      <c r="K304" s="13">
        <v>4750</v>
      </c>
      <c r="L304" s="13">
        <v>1200</v>
      </c>
      <c r="M304" s="13">
        <f t="shared" si="90"/>
        <v>5700</v>
      </c>
      <c r="N304" s="12">
        <f t="shared" si="91"/>
        <v>16000</v>
      </c>
      <c r="O304" s="14">
        <v>9.5</v>
      </c>
      <c r="P304" s="21">
        <f t="shared" si="87"/>
        <v>6.1708519692724462</v>
      </c>
      <c r="Q304" s="15">
        <f t="shared" si="93"/>
        <v>3.3684210526315788</v>
      </c>
      <c r="R304" s="13" t="s">
        <v>110</v>
      </c>
      <c r="S304" s="12">
        <f t="shared" si="94"/>
        <v>907.49219522442206</v>
      </c>
      <c r="T304" s="28">
        <f t="shared" si="97"/>
        <v>2.4383407877089787</v>
      </c>
      <c r="U304" s="17">
        <v>2200</v>
      </c>
      <c r="V304" s="16">
        <v>2700</v>
      </c>
      <c r="W304" s="17">
        <v>2700</v>
      </c>
      <c r="X304" s="17">
        <v>5200</v>
      </c>
      <c r="Y304" s="17">
        <v>5200</v>
      </c>
      <c r="Z304" s="16">
        <f t="shared" si="86"/>
        <v>18000</v>
      </c>
      <c r="AA304" s="17">
        <v>4800</v>
      </c>
      <c r="AB304" s="17">
        <v>19000</v>
      </c>
      <c r="AC304" s="17">
        <v>4650</v>
      </c>
      <c r="AD304" s="17">
        <v>1150</v>
      </c>
      <c r="AE304" s="17">
        <v>6500</v>
      </c>
      <c r="AF304" s="16">
        <f t="shared" si="100"/>
        <v>18000</v>
      </c>
      <c r="AG304" s="18">
        <f t="shared" si="95"/>
        <v>8.3139638834257106</v>
      </c>
      <c r="AH304" s="19">
        <v>3.82</v>
      </c>
      <c r="AI304" s="19">
        <f t="shared" si="96"/>
        <v>3.870967741935484</v>
      </c>
      <c r="AJ304" s="17" t="s">
        <v>110</v>
      </c>
      <c r="AK304" s="16">
        <f t="shared" si="98"/>
        <v>6596.8586387434552</v>
      </c>
      <c r="AL304" s="26">
        <f t="shared" si="99"/>
        <v>1.498</v>
      </c>
    </row>
    <row r="305" spans="1:38">
      <c r="A305" s="72"/>
      <c r="B305" s="11" t="s">
        <v>199</v>
      </c>
      <c r="C305" s="13">
        <v>2000</v>
      </c>
      <c r="D305" s="13">
        <v>2400</v>
      </c>
      <c r="E305" s="13">
        <v>2400</v>
      </c>
      <c r="F305" s="13">
        <v>3600</v>
      </c>
      <c r="G305" s="13">
        <v>5600</v>
      </c>
      <c r="H305" s="12">
        <f t="shared" si="88"/>
        <v>16000</v>
      </c>
      <c r="I305" s="13">
        <v>4800</v>
      </c>
      <c r="J305" s="24">
        <f t="shared" si="89"/>
        <v>16800</v>
      </c>
      <c r="K305" s="13">
        <v>4660</v>
      </c>
      <c r="L305" s="13">
        <v>1200</v>
      </c>
      <c r="M305" s="13">
        <f t="shared" si="90"/>
        <v>5592</v>
      </c>
      <c r="N305" s="12">
        <f t="shared" si="91"/>
        <v>16000</v>
      </c>
      <c r="O305" s="14">
        <v>9.5</v>
      </c>
      <c r="P305" s="21">
        <f t="shared" si="87"/>
        <v>6.2264112158104021</v>
      </c>
      <c r="Q305" s="15">
        <f t="shared" si="93"/>
        <v>3.4334763948497855</v>
      </c>
      <c r="R305" s="13" t="s">
        <v>110</v>
      </c>
      <c r="S305" s="12">
        <f t="shared" si="94"/>
        <v>899.39449964053313</v>
      </c>
      <c r="T305" s="28">
        <f t="shared" si="97"/>
        <v>2.4605644863241611</v>
      </c>
      <c r="U305" s="17">
        <v>2000</v>
      </c>
      <c r="V305" s="16">
        <v>2500</v>
      </c>
      <c r="W305" s="17">
        <v>2500</v>
      </c>
      <c r="X305" s="17">
        <v>4200</v>
      </c>
      <c r="Y305" s="17">
        <v>6800</v>
      </c>
      <c r="Z305" s="16">
        <f t="shared" si="86"/>
        <v>18000</v>
      </c>
      <c r="AA305" s="17">
        <v>4800</v>
      </c>
      <c r="AB305" s="17">
        <v>19000</v>
      </c>
      <c r="AC305" s="17">
        <v>4800</v>
      </c>
      <c r="AD305" s="17">
        <v>1150</v>
      </c>
      <c r="AE305" s="17">
        <v>6500</v>
      </c>
      <c r="AF305" s="16">
        <f t="shared" si="100"/>
        <v>18000</v>
      </c>
      <c r="AG305" s="18">
        <f t="shared" si="95"/>
        <v>8.5821562667620235</v>
      </c>
      <c r="AH305" s="19">
        <v>3.82</v>
      </c>
      <c r="AI305" s="19">
        <f t="shared" si="96"/>
        <v>3.75</v>
      </c>
      <c r="AJ305" s="17" t="s">
        <v>110</v>
      </c>
      <c r="AK305" s="16">
        <f t="shared" si="98"/>
        <v>6596.8586387434552</v>
      </c>
      <c r="AL305" s="26">
        <f t="shared" si="99"/>
        <v>1.498</v>
      </c>
    </row>
    <row r="306" spans="1:38">
      <c r="A306" s="72"/>
      <c r="B306" s="11" t="s">
        <v>200</v>
      </c>
      <c r="C306" s="13">
        <v>1800</v>
      </c>
      <c r="D306" s="13">
        <v>2200</v>
      </c>
      <c r="E306" s="13">
        <v>2200</v>
      </c>
      <c r="F306" s="13">
        <v>3600</v>
      </c>
      <c r="G306" s="13">
        <v>6200</v>
      </c>
      <c r="H306" s="12">
        <f t="shared" si="88"/>
        <v>16000</v>
      </c>
      <c r="I306" s="13">
        <v>4800</v>
      </c>
      <c r="J306" s="24">
        <f t="shared" si="89"/>
        <v>16800</v>
      </c>
      <c r="K306" s="13">
        <v>4800</v>
      </c>
      <c r="L306" s="13">
        <v>1200</v>
      </c>
      <c r="M306" s="13">
        <f t="shared" si="90"/>
        <v>5760</v>
      </c>
      <c r="N306" s="12">
        <f t="shared" si="91"/>
        <v>16000</v>
      </c>
      <c r="O306" s="14">
        <v>9.5</v>
      </c>
      <c r="P306" s="21">
        <f t="shared" si="87"/>
        <v>6.1408859867647054</v>
      </c>
      <c r="Q306" s="15">
        <f t="shared" si="93"/>
        <v>3.3333333333333335</v>
      </c>
      <c r="R306" s="13" t="s">
        <v>110</v>
      </c>
      <c r="S306" s="12">
        <f t="shared" si="94"/>
        <v>911.92052939421717</v>
      </c>
      <c r="T306" s="28">
        <f t="shared" si="97"/>
        <v>2.4263543947058825</v>
      </c>
      <c r="U306" s="17">
        <v>2000</v>
      </c>
      <c r="V306" s="16">
        <v>2300</v>
      </c>
      <c r="W306" s="17">
        <v>2300</v>
      </c>
      <c r="X306" s="17">
        <v>4200</v>
      </c>
      <c r="Y306" s="17">
        <v>7200</v>
      </c>
      <c r="Z306" s="16">
        <f t="shared" si="86"/>
        <v>18000</v>
      </c>
      <c r="AA306" s="17">
        <v>4800</v>
      </c>
      <c r="AB306" s="17">
        <v>19000</v>
      </c>
      <c r="AC306" s="17">
        <v>4850</v>
      </c>
      <c r="AD306" s="17">
        <v>1150</v>
      </c>
      <c r="AE306" s="17">
        <v>6500</v>
      </c>
      <c r="AF306" s="16">
        <f t="shared" si="100"/>
        <v>18000</v>
      </c>
      <c r="AG306" s="18">
        <f t="shared" si="95"/>
        <v>8.6715537278741284</v>
      </c>
      <c r="AH306" s="19">
        <v>3.82</v>
      </c>
      <c r="AI306" s="19">
        <f t="shared" si="96"/>
        <v>3.7113402061855671</v>
      </c>
      <c r="AJ306" s="17" t="s">
        <v>110</v>
      </c>
      <c r="AK306" s="16">
        <f t="shared" si="98"/>
        <v>6596.8586387434552</v>
      </c>
      <c r="AL306" s="26">
        <f t="shared" si="99"/>
        <v>1.498</v>
      </c>
    </row>
    <row r="307" spans="1:38">
      <c r="A307" s="72"/>
      <c r="B307" s="11" t="s">
        <v>154</v>
      </c>
      <c r="C307" s="13">
        <v>2100</v>
      </c>
      <c r="D307" s="13">
        <v>2100</v>
      </c>
      <c r="E307" s="13">
        <v>3500</v>
      </c>
      <c r="F307" s="13">
        <v>3500</v>
      </c>
      <c r="G307" s="13">
        <v>4800</v>
      </c>
      <c r="H307" s="12">
        <f t="shared" si="88"/>
        <v>16000</v>
      </c>
      <c r="I307" s="13">
        <v>4800</v>
      </c>
      <c r="J307" s="24">
        <f t="shared" si="89"/>
        <v>16800</v>
      </c>
      <c r="K307" s="13">
        <v>4760</v>
      </c>
      <c r="L307" s="13">
        <v>1200</v>
      </c>
      <c r="M307" s="13">
        <f t="shared" si="90"/>
        <v>5712</v>
      </c>
      <c r="N307" s="12">
        <f t="shared" si="91"/>
        <v>16000</v>
      </c>
      <c r="O307" s="14">
        <v>9.5</v>
      </c>
      <c r="P307" s="21">
        <f t="shared" si="87"/>
        <v>6.1648084097750866</v>
      </c>
      <c r="Q307" s="15">
        <f t="shared" si="93"/>
        <v>3.3613445378151261</v>
      </c>
      <c r="R307" s="13" t="s">
        <v>110</v>
      </c>
      <c r="S307" s="12">
        <f t="shared" si="94"/>
        <v>908.38183894255155</v>
      </c>
      <c r="T307" s="28">
        <f t="shared" si="97"/>
        <v>2.4359233639100348</v>
      </c>
      <c r="U307" s="17">
        <v>2100</v>
      </c>
      <c r="V307" s="16">
        <v>3000</v>
      </c>
      <c r="W307" s="17">
        <v>3700</v>
      </c>
      <c r="X307" s="17">
        <v>3700</v>
      </c>
      <c r="Y307" s="17">
        <v>5500</v>
      </c>
      <c r="Z307" s="16">
        <f t="shared" si="86"/>
        <v>18000</v>
      </c>
      <c r="AA307" s="17">
        <v>4800</v>
      </c>
      <c r="AB307" s="17">
        <v>19000</v>
      </c>
      <c r="AC307" s="17">
        <v>4860</v>
      </c>
      <c r="AD307" s="17">
        <v>1150</v>
      </c>
      <c r="AE307" s="17">
        <v>6500</v>
      </c>
      <c r="AF307" s="16">
        <f t="shared" si="100"/>
        <v>18000</v>
      </c>
      <c r="AG307" s="18">
        <f t="shared" si="95"/>
        <v>8.6894332200965501</v>
      </c>
      <c r="AH307" s="19">
        <v>3.82</v>
      </c>
      <c r="AI307" s="19">
        <f t="shared" si="96"/>
        <v>3.7037037037037037</v>
      </c>
      <c r="AJ307" s="17" t="s">
        <v>110</v>
      </c>
      <c r="AK307" s="16">
        <f t="shared" si="98"/>
        <v>6596.8586387434552</v>
      </c>
      <c r="AL307" s="26">
        <f t="shared" si="99"/>
        <v>1.498</v>
      </c>
    </row>
    <row r="308" spans="1:38">
      <c r="A308" s="72"/>
      <c r="B308" s="11" t="s">
        <v>201</v>
      </c>
      <c r="C308" s="13">
        <v>2000</v>
      </c>
      <c r="D308" s="13">
        <v>2400</v>
      </c>
      <c r="E308" s="13">
        <v>2600</v>
      </c>
      <c r="F308" s="13">
        <v>2600</v>
      </c>
      <c r="G308" s="13">
        <v>6400</v>
      </c>
      <c r="H308" s="12">
        <f t="shared" si="88"/>
        <v>16000</v>
      </c>
      <c r="I308" s="13">
        <v>4800</v>
      </c>
      <c r="J308" s="24">
        <f t="shared" si="89"/>
        <v>16800</v>
      </c>
      <c r="K308" s="13">
        <v>4970</v>
      </c>
      <c r="L308" s="13">
        <v>1200</v>
      </c>
      <c r="M308" s="13">
        <f t="shared" si="90"/>
        <v>5964</v>
      </c>
      <c r="N308" s="12">
        <f t="shared" si="91"/>
        <v>16000</v>
      </c>
      <c r="O308" s="14">
        <v>9.5</v>
      </c>
      <c r="P308" s="21">
        <f t="shared" si="87"/>
        <v>6.0435116170463967</v>
      </c>
      <c r="Q308" s="15">
        <f t="shared" si="93"/>
        <v>3.2193158953722336</v>
      </c>
      <c r="R308" s="13" t="s">
        <v>110</v>
      </c>
      <c r="S308" s="12">
        <f t="shared" si="94"/>
        <v>926.61359071513607</v>
      </c>
      <c r="T308" s="28">
        <f t="shared" si="97"/>
        <v>2.3874046468185588</v>
      </c>
      <c r="U308" s="17">
        <v>2200</v>
      </c>
      <c r="V308" s="16">
        <v>2600</v>
      </c>
      <c r="W308" s="17">
        <v>3200</v>
      </c>
      <c r="X308" s="17">
        <v>3200</v>
      </c>
      <c r="Y308" s="17">
        <v>6800</v>
      </c>
      <c r="Z308" s="16">
        <f t="shared" si="86"/>
        <v>18000</v>
      </c>
      <c r="AA308" s="17">
        <v>4800</v>
      </c>
      <c r="AB308" s="17">
        <v>19000</v>
      </c>
      <c r="AC308" s="17">
        <v>4780</v>
      </c>
      <c r="AD308" s="17">
        <v>1150</v>
      </c>
      <c r="AE308" s="17">
        <v>6500</v>
      </c>
      <c r="AF308" s="16">
        <f t="shared" si="100"/>
        <v>18000</v>
      </c>
      <c r="AG308" s="18">
        <f t="shared" si="95"/>
        <v>8.5463972823171819</v>
      </c>
      <c r="AH308" s="19">
        <v>3.82</v>
      </c>
      <c r="AI308" s="19">
        <f t="shared" si="96"/>
        <v>3.7656903765690375</v>
      </c>
      <c r="AJ308" s="17" t="s">
        <v>110</v>
      </c>
      <c r="AK308" s="16">
        <f t="shared" si="98"/>
        <v>6596.8586387434552</v>
      </c>
      <c r="AL308" s="26">
        <f t="shared" si="99"/>
        <v>1.498</v>
      </c>
    </row>
    <row r="309" spans="1:38">
      <c r="A309" s="72"/>
      <c r="B309" s="11" t="s">
        <v>202</v>
      </c>
      <c r="C309" s="13">
        <v>2000</v>
      </c>
      <c r="D309" s="13">
        <v>2200</v>
      </c>
      <c r="E309" s="13">
        <v>2600</v>
      </c>
      <c r="F309" s="13">
        <v>2600</v>
      </c>
      <c r="G309" s="13">
        <v>6600</v>
      </c>
      <c r="H309" s="12">
        <f t="shared" si="88"/>
        <v>16000</v>
      </c>
      <c r="I309" s="13">
        <v>4800</v>
      </c>
      <c r="J309" s="24">
        <f t="shared" si="89"/>
        <v>16800</v>
      </c>
      <c r="K309" s="13">
        <v>4960</v>
      </c>
      <c r="L309" s="13">
        <v>1200</v>
      </c>
      <c r="M309" s="13">
        <f t="shared" si="90"/>
        <v>5952</v>
      </c>
      <c r="N309" s="12">
        <f t="shared" si="91"/>
        <v>16000</v>
      </c>
      <c r="O309" s="14">
        <v>9.5</v>
      </c>
      <c r="P309" s="21">
        <f t="shared" si="87"/>
        <v>6.0490547500474383</v>
      </c>
      <c r="Q309" s="15">
        <f t="shared" si="93"/>
        <v>3.225806451612903</v>
      </c>
      <c r="R309" s="13" t="s">
        <v>110</v>
      </c>
      <c r="S309" s="12">
        <f t="shared" si="94"/>
        <v>925.76447583915217</v>
      </c>
      <c r="T309" s="28">
        <f t="shared" si="97"/>
        <v>2.3896219000189753</v>
      </c>
      <c r="U309" s="17">
        <v>2200</v>
      </c>
      <c r="V309" s="16">
        <v>2600</v>
      </c>
      <c r="W309" s="17">
        <v>3000</v>
      </c>
      <c r="X309" s="17">
        <v>3000</v>
      </c>
      <c r="Y309" s="17">
        <v>7200</v>
      </c>
      <c r="Z309" s="16">
        <f t="shared" si="86"/>
        <v>18000</v>
      </c>
      <c r="AA309" s="17">
        <v>4800</v>
      </c>
      <c r="AB309" s="17">
        <v>19000</v>
      </c>
      <c r="AC309" s="17">
        <v>4950</v>
      </c>
      <c r="AD309" s="17">
        <v>1150</v>
      </c>
      <c r="AE309" s="17">
        <v>6500</v>
      </c>
      <c r="AF309" s="16">
        <f t="shared" si="100"/>
        <v>18000</v>
      </c>
      <c r="AG309" s="18">
        <f t="shared" si="95"/>
        <v>8.8503486500983382</v>
      </c>
      <c r="AH309" s="19">
        <v>3.82</v>
      </c>
      <c r="AI309" s="19">
        <f t="shared" si="96"/>
        <v>3.6363636363636362</v>
      </c>
      <c r="AJ309" s="17" t="s">
        <v>110</v>
      </c>
      <c r="AK309" s="16">
        <f t="shared" si="98"/>
        <v>6596.8586387434552</v>
      </c>
      <c r="AL309" s="26">
        <f t="shared" si="99"/>
        <v>1.498</v>
      </c>
    </row>
    <row r="310" spans="1:38">
      <c r="A310" s="72"/>
      <c r="B310" s="11" t="s">
        <v>155</v>
      </c>
      <c r="C310" s="13">
        <v>2000</v>
      </c>
      <c r="D310" s="13">
        <v>3200</v>
      </c>
      <c r="E310" s="13">
        <v>3200</v>
      </c>
      <c r="F310" s="13">
        <v>3200</v>
      </c>
      <c r="G310" s="13">
        <v>4400</v>
      </c>
      <c r="H310" s="12">
        <f t="shared" si="88"/>
        <v>16000</v>
      </c>
      <c r="I310" s="13">
        <v>4800</v>
      </c>
      <c r="J310" s="24">
        <f t="shared" si="89"/>
        <v>16800</v>
      </c>
      <c r="K310" s="13">
        <v>4770</v>
      </c>
      <c r="L310" s="13">
        <v>1200</v>
      </c>
      <c r="M310" s="13">
        <f t="shared" si="90"/>
        <v>5724</v>
      </c>
      <c r="N310" s="12">
        <f t="shared" si="91"/>
        <v>16000</v>
      </c>
      <c r="O310" s="14">
        <v>9.5</v>
      </c>
      <c r="P310" s="21">
        <f t="shared" si="87"/>
        <v>6.1587901901498334</v>
      </c>
      <c r="Q310" s="15">
        <f t="shared" si="93"/>
        <v>3.3542976939203353</v>
      </c>
      <c r="R310" s="13" t="s">
        <v>110</v>
      </c>
      <c r="S310" s="12">
        <f t="shared" si="94"/>
        <v>909.26948752962153</v>
      </c>
      <c r="T310" s="28">
        <f t="shared" si="97"/>
        <v>2.4335160760599335</v>
      </c>
      <c r="U310" s="17">
        <v>2300</v>
      </c>
      <c r="V310" s="16">
        <v>3500</v>
      </c>
      <c r="W310" s="17">
        <v>3500</v>
      </c>
      <c r="X310" s="17">
        <v>3500</v>
      </c>
      <c r="Y310" s="17">
        <v>5200</v>
      </c>
      <c r="Z310" s="16">
        <f t="shared" si="86"/>
        <v>18000</v>
      </c>
      <c r="AA310" s="17">
        <v>4800</v>
      </c>
      <c r="AB310" s="17">
        <v>19000</v>
      </c>
      <c r="AC310" s="17">
        <v>4970</v>
      </c>
      <c r="AD310" s="17">
        <v>1150</v>
      </c>
      <c r="AE310" s="17">
        <v>6500</v>
      </c>
      <c r="AF310" s="16">
        <f t="shared" si="100"/>
        <v>18000</v>
      </c>
      <c r="AG310" s="18">
        <f t="shared" si="95"/>
        <v>8.8861076345431798</v>
      </c>
      <c r="AH310" s="19">
        <v>3.82</v>
      </c>
      <c r="AI310" s="19">
        <f t="shared" si="96"/>
        <v>3.6217303822937628</v>
      </c>
      <c r="AJ310" s="17" t="s">
        <v>110</v>
      </c>
      <c r="AK310" s="16">
        <f t="shared" si="98"/>
        <v>6596.8586387434552</v>
      </c>
      <c r="AL310" s="26">
        <f t="shared" si="99"/>
        <v>1.498</v>
      </c>
    </row>
    <row r="311" spans="1:38">
      <c r="A311" s="72"/>
      <c r="B311" s="11" t="s">
        <v>203</v>
      </c>
      <c r="C311" s="13">
        <v>2000</v>
      </c>
      <c r="D311" s="13">
        <v>2600</v>
      </c>
      <c r="E311" s="13">
        <v>2600</v>
      </c>
      <c r="F311" s="13">
        <v>2600</v>
      </c>
      <c r="G311" s="13">
        <v>6200</v>
      </c>
      <c r="H311" s="12">
        <f t="shared" si="88"/>
        <v>16000</v>
      </c>
      <c r="I311" s="13">
        <v>4800</v>
      </c>
      <c r="J311" s="24">
        <f t="shared" si="89"/>
        <v>16800</v>
      </c>
      <c r="K311" s="13">
        <v>4890</v>
      </c>
      <c r="L311" s="13">
        <v>1200</v>
      </c>
      <c r="M311" s="13">
        <f t="shared" si="90"/>
        <v>5868</v>
      </c>
      <c r="N311" s="12">
        <f t="shared" si="91"/>
        <v>16000</v>
      </c>
      <c r="O311" s="14">
        <v>9.5</v>
      </c>
      <c r="P311" s="21">
        <f t="shared" si="87"/>
        <v>6.088491477472032</v>
      </c>
      <c r="Q311" s="15">
        <f t="shared" si="93"/>
        <v>3.2719836400817996</v>
      </c>
      <c r="R311" s="13" t="s">
        <v>110</v>
      </c>
      <c r="S311" s="12">
        <f t="shared" si="94"/>
        <v>919.76806089332717</v>
      </c>
      <c r="T311" s="28">
        <f t="shared" si="97"/>
        <v>2.4053965909888131</v>
      </c>
      <c r="U311" s="17">
        <v>2400</v>
      </c>
      <c r="V311" s="16">
        <v>3000</v>
      </c>
      <c r="W311" s="17">
        <v>3000</v>
      </c>
      <c r="X311" s="17">
        <v>3000</v>
      </c>
      <c r="Y311" s="17">
        <v>6600</v>
      </c>
      <c r="Z311" s="16">
        <f t="shared" si="86"/>
        <v>18000</v>
      </c>
      <c r="AA311" s="17">
        <v>4800</v>
      </c>
      <c r="AB311" s="17">
        <v>19000</v>
      </c>
      <c r="AC311" s="17">
        <v>4950</v>
      </c>
      <c r="AD311" s="17">
        <v>1150</v>
      </c>
      <c r="AE311" s="17">
        <v>6500</v>
      </c>
      <c r="AF311" s="16">
        <f t="shared" si="100"/>
        <v>18000</v>
      </c>
      <c r="AG311" s="18">
        <f t="shared" si="95"/>
        <v>8.8503486500983382</v>
      </c>
      <c r="AH311" s="19">
        <v>3.82</v>
      </c>
      <c r="AI311" s="19">
        <f t="shared" si="96"/>
        <v>3.6363636363636362</v>
      </c>
      <c r="AJ311" s="17" t="s">
        <v>110</v>
      </c>
      <c r="AK311" s="16">
        <f t="shared" si="98"/>
        <v>6596.8586387434552</v>
      </c>
      <c r="AL311" s="26">
        <f t="shared" si="99"/>
        <v>1.498</v>
      </c>
    </row>
    <row r="312" spans="1:38">
      <c r="A312" s="72"/>
      <c r="B312" s="11" t="s">
        <v>204</v>
      </c>
      <c r="C312" s="13">
        <v>2000</v>
      </c>
      <c r="D312" s="13">
        <v>2400</v>
      </c>
      <c r="E312" s="13">
        <v>2400</v>
      </c>
      <c r="F312" s="13">
        <v>2400</v>
      </c>
      <c r="G312" s="13">
        <v>6800</v>
      </c>
      <c r="H312" s="12">
        <f t="shared" si="88"/>
        <v>16000</v>
      </c>
      <c r="I312" s="13">
        <v>4800</v>
      </c>
      <c r="J312" s="24">
        <f t="shared" si="89"/>
        <v>16800</v>
      </c>
      <c r="K312" s="13">
        <v>5090</v>
      </c>
      <c r="L312" s="13">
        <v>1200</v>
      </c>
      <c r="M312" s="13">
        <f t="shared" si="90"/>
        <v>6108</v>
      </c>
      <c r="N312" s="12">
        <f t="shared" si="91"/>
        <v>16000</v>
      </c>
      <c r="O312" s="14">
        <v>9.5</v>
      </c>
      <c r="P312" s="21">
        <f t="shared" si="87"/>
        <v>5.9786928987316541</v>
      </c>
      <c r="Q312" s="15">
        <f t="shared" si="93"/>
        <v>3.1434184675834969</v>
      </c>
      <c r="R312" s="13" t="s">
        <v>110</v>
      </c>
      <c r="S312" s="12">
        <f t="shared" si="94"/>
        <v>936.65958343302896</v>
      </c>
      <c r="T312" s="28">
        <f t="shared" si="97"/>
        <v>2.361477159492662</v>
      </c>
      <c r="U312" s="17">
        <v>2200</v>
      </c>
      <c r="V312" s="16">
        <v>3000</v>
      </c>
      <c r="W312" s="17">
        <v>3000</v>
      </c>
      <c r="X312" s="17">
        <v>3000</v>
      </c>
      <c r="Y312" s="17">
        <v>6800</v>
      </c>
      <c r="Z312" s="16">
        <f t="shared" si="86"/>
        <v>18000</v>
      </c>
      <c r="AA312" s="17">
        <v>4800</v>
      </c>
      <c r="AB312" s="17">
        <v>19000</v>
      </c>
      <c r="AC312" s="17">
        <v>4850</v>
      </c>
      <c r="AD312" s="17">
        <v>1150</v>
      </c>
      <c r="AE312" s="17">
        <v>6500</v>
      </c>
      <c r="AF312" s="16">
        <f t="shared" si="100"/>
        <v>18000</v>
      </c>
      <c r="AG312" s="18">
        <f t="shared" si="95"/>
        <v>8.6715537278741284</v>
      </c>
      <c r="AH312" s="19">
        <v>3.82</v>
      </c>
      <c r="AI312" s="19">
        <f t="shared" si="96"/>
        <v>3.7113402061855671</v>
      </c>
      <c r="AJ312" s="17" t="s">
        <v>110</v>
      </c>
      <c r="AK312" s="16">
        <f t="shared" si="98"/>
        <v>6596.8586387434552</v>
      </c>
      <c r="AL312" s="26">
        <f t="shared" si="99"/>
        <v>1.498</v>
      </c>
    </row>
    <row r="313" spans="1:38">
      <c r="A313" s="72"/>
      <c r="B313" s="11" t="s">
        <v>100</v>
      </c>
      <c r="C313" s="13">
        <v>2600</v>
      </c>
      <c r="D313" s="13">
        <v>2600</v>
      </c>
      <c r="E313" s="13">
        <v>2600</v>
      </c>
      <c r="F313" s="13">
        <v>2600</v>
      </c>
      <c r="G313" s="13">
        <v>5000</v>
      </c>
      <c r="H313" s="12">
        <f t="shared" si="88"/>
        <v>15400</v>
      </c>
      <c r="I313" s="13">
        <v>4800</v>
      </c>
      <c r="J313" s="24">
        <f t="shared" si="89"/>
        <v>16200</v>
      </c>
      <c r="K313" s="13">
        <v>4780</v>
      </c>
      <c r="L313" s="13">
        <v>1200</v>
      </c>
      <c r="M313" s="13">
        <f t="shared" si="90"/>
        <v>5736</v>
      </c>
      <c r="N313" s="12">
        <f t="shared" si="91"/>
        <v>15400</v>
      </c>
      <c r="O313" s="14">
        <v>9.5</v>
      </c>
      <c r="P313" s="21">
        <f t="shared" si="87"/>
        <v>6.0455966700036923</v>
      </c>
      <c r="Q313" s="15">
        <f t="shared" si="93"/>
        <v>3.2217573221757321</v>
      </c>
      <c r="R313" s="13" t="s">
        <v>110</v>
      </c>
      <c r="S313" s="12">
        <f t="shared" si="94"/>
        <v>891.55798744290166</v>
      </c>
      <c r="T313" s="28">
        <f t="shared" si="97"/>
        <v>2.3882386680014771</v>
      </c>
      <c r="U313" s="17">
        <v>3000</v>
      </c>
      <c r="V313" s="16">
        <v>3000</v>
      </c>
      <c r="W313" s="17">
        <v>3000</v>
      </c>
      <c r="X313" s="17">
        <v>3000</v>
      </c>
      <c r="Y313" s="17">
        <v>5500</v>
      </c>
      <c r="Z313" s="16">
        <f t="shared" si="86"/>
        <v>17500</v>
      </c>
      <c r="AA313" s="17">
        <v>4800</v>
      </c>
      <c r="AB313" s="17">
        <v>18500</v>
      </c>
      <c r="AC313" s="17">
        <v>5280</v>
      </c>
      <c r="AD313" s="17">
        <v>1150</v>
      </c>
      <c r="AE313" s="17">
        <v>6500</v>
      </c>
      <c r="AF313" s="16">
        <f t="shared" si="100"/>
        <v>17500</v>
      </c>
      <c r="AG313" s="18">
        <f t="shared" si="95"/>
        <v>9.4403718934382272</v>
      </c>
      <c r="AH313" s="19">
        <v>3.91</v>
      </c>
      <c r="AI313" s="19">
        <f t="shared" si="96"/>
        <v>3.3143939393939394</v>
      </c>
      <c r="AJ313" s="17" t="s">
        <v>110</v>
      </c>
      <c r="AK313" s="16">
        <f t="shared" si="98"/>
        <v>6265.9846547314573</v>
      </c>
      <c r="AL313" s="26">
        <f t="shared" si="99"/>
        <v>1.534</v>
      </c>
    </row>
    <row r="314" spans="1:38">
      <c r="A314" s="72"/>
      <c r="B314" s="11" t="s">
        <v>156</v>
      </c>
      <c r="C314" s="13">
        <v>2400</v>
      </c>
      <c r="D314" s="13">
        <v>2400</v>
      </c>
      <c r="E314" s="13">
        <v>2400</v>
      </c>
      <c r="F314" s="13">
        <v>2400</v>
      </c>
      <c r="G314" s="13">
        <v>6400</v>
      </c>
      <c r="H314" s="12">
        <f t="shared" si="88"/>
        <v>16000</v>
      </c>
      <c r="I314" s="13">
        <v>4800</v>
      </c>
      <c r="J314" s="24">
        <v>18000</v>
      </c>
      <c r="K314" s="13">
        <v>5390</v>
      </c>
      <c r="L314" s="13">
        <v>1400</v>
      </c>
      <c r="M314" s="13">
        <v>7000</v>
      </c>
      <c r="N314" s="12">
        <f t="shared" si="91"/>
        <v>16000</v>
      </c>
      <c r="O314" s="14">
        <v>10.199999999999999</v>
      </c>
      <c r="P314" s="21">
        <v>5.97</v>
      </c>
      <c r="Q314" s="15">
        <f t="shared" si="93"/>
        <v>2.968460111317254</v>
      </c>
      <c r="R314" s="13" t="s">
        <v>110</v>
      </c>
      <c r="S314" s="12">
        <f t="shared" si="94"/>
        <v>938.02345058626474</v>
      </c>
      <c r="T314" s="28">
        <f t="shared" si="97"/>
        <v>2.3580000000000001</v>
      </c>
      <c r="U314" s="17">
        <v>2700</v>
      </c>
      <c r="V314" s="16">
        <v>2700</v>
      </c>
      <c r="W314" s="17">
        <v>2700</v>
      </c>
      <c r="X314" s="17">
        <v>2700</v>
      </c>
      <c r="Y314" s="17">
        <v>7200</v>
      </c>
      <c r="Z314" s="16">
        <f t="shared" si="86"/>
        <v>18000</v>
      </c>
      <c r="AA314" s="17">
        <v>4800</v>
      </c>
      <c r="AB314" s="17">
        <v>19000</v>
      </c>
      <c r="AC314" s="17">
        <v>5320</v>
      </c>
      <c r="AD314" s="17">
        <v>1350</v>
      </c>
      <c r="AE314" s="17">
        <v>6500</v>
      </c>
      <c r="AF314" s="16">
        <f t="shared" si="100"/>
        <v>18000</v>
      </c>
      <c r="AG314" s="18">
        <v>10.1</v>
      </c>
      <c r="AH314" s="19">
        <v>3.82</v>
      </c>
      <c r="AI314" s="19">
        <v>3.31</v>
      </c>
      <c r="AJ314" s="17" t="s">
        <v>110</v>
      </c>
      <c r="AK314" s="16">
        <f t="shared" si="98"/>
        <v>6596.8586387434552</v>
      </c>
      <c r="AL314" s="26">
        <f t="shared" si="99"/>
        <v>1.498</v>
      </c>
    </row>
    <row r="315" spans="1:38">
      <c r="A315" s="72"/>
      <c r="B315" s="11" t="s">
        <v>205</v>
      </c>
      <c r="C315" s="13">
        <v>2200</v>
      </c>
      <c r="D315" s="13">
        <v>2200</v>
      </c>
      <c r="E315" s="13">
        <v>2200</v>
      </c>
      <c r="F315" s="13">
        <v>2200</v>
      </c>
      <c r="G315" s="13">
        <v>7200</v>
      </c>
      <c r="H315" s="12">
        <f t="shared" si="88"/>
        <v>16000</v>
      </c>
      <c r="I315" s="13">
        <v>4800</v>
      </c>
      <c r="J315" s="24">
        <v>18000</v>
      </c>
      <c r="K315" s="13">
        <v>5390</v>
      </c>
      <c r="L315" s="13">
        <v>1400</v>
      </c>
      <c r="M315" s="13">
        <v>7000</v>
      </c>
      <c r="N315" s="12">
        <f t="shared" si="91"/>
        <v>16000</v>
      </c>
      <c r="O315" s="14">
        <v>10.3</v>
      </c>
      <c r="P315" s="21">
        <f t="shared" ref="P315:P332" si="101">Q315*2.074074075*(1-(Q315-2.7)/(1.7*Q315))</f>
        <v>5.829273125993125</v>
      </c>
      <c r="Q315" s="15">
        <f t="shared" si="93"/>
        <v>2.968460111317254</v>
      </c>
      <c r="R315" s="13" t="s">
        <v>110</v>
      </c>
      <c r="S315" s="12">
        <f t="shared" si="94"/>
        <v>960.66865953307627</v>
      </c>
      <c r="T315" s="28">
        <f t="shared" si="97"/>
        <v>2.3017092503972503</v>
      </c>
      <c r="U315" s="17">
        <v>2600</v>
      </c>
      <c r="V315" s="16">
        <v>2600</v>
      </c>
      <c r="W315" s="17">
        <v>2600</v>
      </c>
      <c r="X315" s="17">
        <v>2600</v>
      </c>
      <c r="Y315" s="17">
        <v>7600</v>
      </c>
      <c r="Z315" s="16">
        <f t="shared" si="86"/>
        <v>18000</v>
      </c>
      <c r="AA315" s="17">
        <v>4800</v>
      </c>
      <c r="AB315" s="17">
        <v>19000</v>
      </c>
      <c r="AC315" s="17">
        <v>5380</v>
      </c>
      <c r="AD315" s="17">
        <v>1350</v>
      </c>
      <c r="AE315" s="17">
        <v>6500</v>
      </c>
      <c r="AF315" s="16">
        <f t="shared" si="100"/>
        <v>18000</v>
      </c>
      <c r="AG315" s="18">
        <v>10.3</v>
      </c>
      <c r="AH315" s="19">
        <v>3.82</v>
      </c>
      <c r="AI315" s="19">
        <f t="shared" ref="AI315:AI332" si="102">Z315/AC315</f>
        <v>3.3457249070631971</v>
      </c>
      <c r="AJ315" s="17" t="s">
        <v>110</v>
      </c>
      <c r="AK315" s="16">
        <f t="shared" si="98"/>
        <v>6596.8586387434552</v>
      </c>
      <c r="AL315" s="26">
        <f t="shared" si="99"/>
        <v>1.498</v>
      </c>
    </row>
    <row r="316" spans="1:38">
      <c r="A316" s="72"/>
      <c r="B316" s="11" t="s">
        <v>157</v>
      </c>
      <c r="C316" s="13">
        <v>2600</v>
      </c>
      <c r="D316" s="13">
        <v>2600</v>
      </c>
      <c r="E316" s="13">
        <v>2600</v>
      </c>
      <c r="F316" s="13">
        <v>3200</v>
      </c>
      <c r="G316" s="13">
        <v>5000</v>
      </c>
      <c r="H316" s="12">
        <f t="shared" si="88"/>
        <v>16000</v>
      </c>
      <c r="I316" s="13">
        <v>4800</v>
      </c>
      <c r="J316" s="24">
        <v>18000</v>
      </c>
      <c r="K316" s="13">
        <v>5390</v>
      </c>
      <c r="L316" s="13">
        <v>1400</v>
      </c>
      <c r="M316" s="13">
        <v>7000</v>
      </c>
      <c r="N316" s="12">
        <f t="shared" si="91"/>
        <v>16000</v>
      </c>
      <c r="O316" s="14">
        <v>10.3</v>
      </c>
      <c r="P316" s="21">
        <f t="shared" si="101"/>
        <v>5.829273125993125</v>
      </c>
      <c r="Q316" s="15">
        <f t="shared" si="93"/>
        <v>2.968460111317254</v>
      </c>
      <c r="R316" s="13" t="s">
        <v>110</v>
      </c>
      <c r="S316" s="12">
        <f t="shared" si="94"/>
        <v>960.66865953307627</v>
      </c>
      <c r="T316" s="28">
        <f t="shared" si="97"/>
        <v>2.3017092503972503</v>
      </c>
      <c r="U316" s="17">
        <v>3000</v>
      </c>
      <c r="V316" s="16">
        <v>3000</v>
      </c>
      <c r="W316" s="17">
        <v>3000</v>
      </c>
      <c r="X316" s="17">
        <v>3700</v>
      </c>
      <c r="Y316" s="17">
        <v>5300</v>
      </c>
      <c r="Z316" s="16">
        <f t="shared" si="86"/>
        <v>18000</v>
      </c>
      <c r="AA316" s="17">
        <v>4800</v>
      </c>
      <c r="AB316" s="17">
        <v>19000</v>
      </c>
      <c r="AC316" s="17">
        <v>5300</v>
      </c>
      <c r="AD316" s="17">
        <v>1350</v>
      </c>
      <c r="AE316" s="17">
        <v>6500</v>
      </c>
      <c r="AF316" s="16">
        <f t="shared" si="100"/>
        <v>18000</v>
      </c>
      <c r="AG316" s="18">
        <v>10</v>
      </c>
      <c r="AH316" s="19">
        <v>3.82</v>
      </c>
      <c r="AI316" s="19">
        <f t="shared" si="102"/>
        <v>3.3962264150943398</v>
      </c>
      <c r="AJ316" s="17" t="s">
        <v>110</v>
      </c>
      <c r="AK316" s="16">
        <f t="shared" si="98"/>
        <v>6596.8586387434552</v>
      </c>
      <c r="AL316" s="26">
        <f t="shared" si="99"/>
        <v>1.498</v>
      </c>
    </row>
    <row r="317" spans="1:38">
      <c r="A317" s="72"/>
      <c r="B317" s="11" t="s">
        <v>206</v>
      </c>
      <c r="C317" s="13">
        <v>2400</v>
      </c>
      <c r="D317" s="13">
        <v>2400</v>
      </c>
      <c r="E317" s="13">
        <v>2400</v>
      </c>
      <c r="F317" s="13">
        <v>3000</v>
      </c>
      <c r="G317" s="13">
        <v>5800</v>
      </c>
      <c r="H317" s="12">
        <f t="shared" si="88"/>
        <v>16000</v>
      </c>
      <c r="I317" s="13">
        <v>4800</v>
      </c>
      <c r="J317" s="24">
        <v>18000</v>
      </c>
      <c r="K317" s="13">
        <v>5390</v>
      </c>
      <c r="L317" s="13">
        <v>1400</v>
      </c>
      <c r="M317" s="13">
        <v>7000</v>
      </c>
      <c r="N317" s="12">
        <f t="shared" si="91"/>
        <v>16000</v>
      </c>
      <c r="O317" s="14">
        <v>10.3</v>
      </c>
      <c r="P317" s="21">
        <f t="shared" si="101"/>
        <v>5.829273125993125</v>
      </c>
      <c r="Q317" s="15">
        <f t="shared" si="93"/>
        <v>2.968460111317254</v>
      </c>
      <c r="R317" s="13" t="s">
        <v>110</v>
      </c>
      <c r="S317" s="12">
        <f t="shared" si="94"/>
        <v>960.66865953307627</v>
      </c>
      <c r="T317" s="28">
        <f t="shared" si="97"/>
        <v>2.3017092503972503</v>
      </c>
      <c r="U317" s="17">
        <v>2600</v>
      </c>
      <c r="V317" s="16">
        <v>2600</v>
      </c>
      <c r="W317" s="17">
        <v>2600</v>
      </c>
      <c r="X317" s="17">
        <v>3500</v>
      </c>
      <c r="Y317" s="17">
        <v>6700</v>
      </c>
      <c r="Z317" s="16">
        <f t="shared" si="86"/>
        <v>18000</v>
      </c>
      <c r="AA317" s="17">
        <v>4800</v>
      </c>
      <c r="AB317" s="17">
        <v>19000</v>
      </c>
      <c r="AC317" s="17">
        <v>5340</v>
      </c>
      <c r="AD317" s="17">
        <v>1350</v>
      </c>
      <c r="AE317" s="17">
        <v>6500</v>
      </c>
      <c r="AF317" s="16">
        <f t="shared" si="100"/>
        <v>18000</v>
      </c>
      <c r="AG317" s="18">
        <v>10.199999999999999</v>
      </c>
      <c r="AH317" s="19">
        <v>3.82</v>
      </c>
      <c r="AI317" s="19">
        <f t="shared" si="102"/>
        <v>3.3707865168539324</v>
      </c>
      <c r="AJ317" s="17" t="s">
        <v>110</v>
      </c>
      <c r="AK317" s="16">
        <f t="shared" si="98"/>
        <v>6596.8586387434552</v>
      </c>
      <c r="AL317" s="26">
        <f t="shared" si="99"/>
        <v>1.498</v>
      </c>
    </row>
    <row r="318" spans="1:38">
      <c r="A318" s="72"/>
      <c r="B318" s="11" t="s">
        <v>207</v>
      </c>
      <c r="C318" s="13">
        <v>2200</v>
      </c>
      <c r="D318" s="13">
        <v>2200</v>
      </c>
      <c r="E318" s="13">
        <v>2200</v>
      </c>
      <c r="F318" s="13">
        <v>2600</v>
      </c>
      <c r="G318" s="13">
        <v>6800</v>
      </c>
      <c r="H318" s="12">
        <f t="shared" si="88"/>
        <v>16000</v>
      </c>
      <c r="I318" s="13">
        <v>4800</v>
      </c>
      <c r="J318" s="24">
        <v>18000</v>
      </c>
      <c r="K318" s="13">
        <v>5390</v>
      </c>
      <c r="L318" s="13">
        <v>1400</v>
      </c>
      <c r="M318" s="13">
        <v>7000</v>
      </c>
      <c r="N318" s="12">
        <f t="shared" si="91"/>
        <v>16000</v>
      </c>
      <c r="O318" s="14">
        <v>10.3</v>
      </c>
      <c r="P318" s="21">
        <f t="shared" si="101"/>
        <v>5.829273125993125</v>
      </c>
      <c r="Q318" s="15">
        <f t="shared" si="93"/>
        <v>2.968460111317254</v>
      </c>
      <c r="R318" s="13" t="s">
        <v>110</v>
      </c>
      <c r="S318" s="12">
        <f t="shared" si="94"/>
        <v>960.66865953307627</v>
      </c>
      <c r="T318" s="28">
        <f t="shared" si="97"/>
        <v>2.3017092503972503</v>
      </c>
      <c r="U318" s="17">
        <v>2600</v>
      </c>
      <c r="V318" s="16">
        <v>2600</v>
      </c>
      <c r="W318" s="17">
        <v>2600</v>
      </c>
      <c r="X318" s="17">
        <v>3000</v>
      </c>
      <c r="Y318" s="17">
        <v>7200</v>
      </c>
      <c r="Z318" s="16">
        <f t="shared" si="86"/>
        <v>18000</v>
      </c>
      <c r="AA318" s="17">
        <v>4800</v>
      </c>
      <c r="AB318" s="17">
        <v>19000</v>
      </c>
      <c r="AC318" s="17">
        <v>5380</v>
      </c>
      <c r="AD318" s="17">
        <v>1350</v>
      </c>
      <c r="AE318" s="17">
        <v>6500</v>
      </c>
      <c r="AF318" s="16">
        <f t="shared" si="100"/>
        <v>18000</v>
      </c>
      <c r="AG318" s="18">
        <v>10.3</v>
      </c>
      <c r="AH318" s="19">
        <v>3.82</v>
      </c>
      <c r="AI318" s="19">
        <f t="shared" si="102"/>
        <v>3.3457249070631971</v>
      </c>
      <c r="AJ318" s="17" t="s">
        <v>110</v>
      </c>
      <c r="AK318" s="16">
        <f t="shared" si="98"/>
        <v>6596.8586387434552</v>
      </c>
      <c r="AL318" s="26">
        <f t="shared" si="99"/>
        <v>1.498</v>
      </c>
    </row>
    <row r="319" spans="1:38">
      <c r="A319" s="72"/>
      <c r="B319" s="11" t="s">
        <v>158</v>
      </c>
      <c r="C319" s="13">
        <v>2400</v>
      </c>
      <c r="D319" s="13">
        <v>2400</v>
      </c>
      <c r="E319" s="13">
        <v>2400</v>
      </c>
      <c r="F319" s="13">
        <v>4400</v>
      </c>
      <c r="G319" s="13">
        <v>4400</v>
      </c>
      <c r="H319" s="12">
        <f t="shared" si="88"/>
        <v>16000</v>
      </c>
      <c r="I319" s="13">
        <v>4800</v>
      </c>
      <c r="J319" s="24">
        <v>18000</v>
      </c>
      <c r="K319" s="13">
        <v>5390</v>
      </c>
      <c r="L319" s="13">
        <v>1400</v>
      </c>
      <c r="M319" s="13">
        <v>7000</v>
      </c>
      <c r="N319" s="12">
        <f t="shared" si="91"/>
        <v>16000</v>
      </c>
      <c r="O319" s="14">
        <v>10.3</v>
      </c>
      <c r="P319" s="21">
        <f t="shared" si="101"/>
        <v>5.829273125993125</v>
      </c>
      <c r="Q319" s="15">
        <f t="shared" si="93"/>
        <v>2.968460111317254</v>
      </c>
      <c r="R319" s="13" t="s">
        <v>110</v>
      </c>
      <c r="S319" s="12">
        <f t="shared" si="94"/>
        <v>960.66865953307627</v>
      </c>
      <c r="T319" s="28">
        <f t="shared" si="97"/>
        <v>2.3017092503972503</v>
      </c>
      <c r="U319" s="17">
        <v>2600</v>
      </c>
      <c r="V319" s="16">
        <v>2600</v>
      </c>
      <c r="W319" s="17">
        <v>2600</v>
      </c>
      <c r="X319" s="17">
        <v>5100</v>
      </c>
      <c r="Y319" s="17">
        <v>5100</v>
      </c>
      <c r="Z319" s="16">
        <f t="shared" si="86"/>
        <v>18000</v>
      </c>
      <c r="AA319" s="17">
        <v>4800</v>
      </c>
      <c r="AB319" s="17">
        <v>19000</v>
      </c>
      <c r="AC319" s="17">
        <v>5300</v>
      </c>
      <c r="AD319" s="17">
        <v>1350</v>
      </c>
      <c r="AE319" s="17">
        <v>6500</v>
      </c>
      <c r="AF319" s="16">
        <f t="shared" si="100"/>
        <v>18000</v>
      </c>
      <c r="AG319" s="18">
        <v>10</v>
      </c>
      <c r="AH319" s="19">
        <v>3.82</v>
      </c>
      <c r="AI319" s="19">
        <f t="shared" si="102"/>
        <v>3.3962264150943398</v>
      </c>
      <c r="AJ319" s="17" t="s">
        <v>110</v>
      </c>
      <c r="AK319" s="16">
        <f t="shared" si="98"/>
        <v>6596.8586387434552</v>
      </c>
      <c r="AL319" s="26">
        <f t="shared" si="99"/>
        <v>1.498</v>
      </c>
    </row>
    <row r="320" spans="1:38">
      <c r="A320" s="72"/>
      <c r="B320" s="11" t="s">
        <v>208</v>
      </c>
      <c r="C320" s="13">
        <v>2100</v>
      </c>
      <c r="D320" s="13">
        <v>2100</v>
      </c>
      <c r="E320" s="13">
        <v>2100</v>
      </c>
      <c r="F320" s="13">
        <v>4000</v>
      </c>
      <c r="G320" s="13">
        <v>5700</v>
      </c>
      <c r="H320" s="12">
        <f t="shared" si="88"/>
        <v>16000</v>
      </c>
      <c r="I320" s="13">
        <v>4800</v>
      </c>
      <c r="J320" s="24">
        <v>18000</v>
      </c>
      <c r="K320" s="13">
        <v>5390</v>
      </c>
      <c r="L320" s="13">
        <v>1400</v>
      </c>
      <c r="M320" s="13">
        <v>7000</v>
      </c>
      <c r="N320" s="12">
        <f t="shared" si="91"/>
        <v>16000</v>
      </c>
      <c r="O320" s="14">
        <v>10.3</v>
      </c>
      <c r="P320" s="21">
        <f t="shared" si="101"/>
        <v>5.829273125993125</v>
      </c>
      <c r="Q320" s="15">
        <f t="shared" si="93"/>
        <v>2.968460111317254</v>
      </c>
      <c r="R320" s="13" t="s">
        <v>110</v>
      </c>
      <c r="S320" s="12">
        <f t="shared" si="94"/>
        <v>960.66865953307627</v>
      </c>
      <c r="T320" s="28">
        <f t="shared" si="97"/>
        <v>2.3017092503972503</v>
      </c>
      <c r="U320" s="17">
        <v>2400</v>
      </c>
      <c r="V320" s="16">
        <v>2400</v>
      </c>
      <c r="W320" s="17">
        <v>2400</v>
      </c>
      <c r="X320" s="17">
        <v>4200</v>
      </c>
      <c r="Y320" s="17">
        <v>6600</v>
      </c>
      <c r="Z320" s="16">
        <f t="shared" si="86"/>
        <v>18000</v>
      </c>
      <c r="AA320" s="17">
        <v>4800</v>
      </c>
      <c r="AB320" s="17">
        <v>19000</v>
      </c>
      <c r="AC320" s="17">
        <v>5340</v>
      </c>
      <c r="AD320" s="17">
        <v>1350</v>
      </c>
      <c r="AE320" s="17">
        <v>6500</v>
      </c>
      <c r="AF320" s="16">
        <f t="shared" si="100"/>
        <v>18000</v>
      </c>
      <c r="AG320" s="18">
        <v>10.199999999999999</v>
      </c>
      <c r="AH320" s="19">
        <v>3.82</v>
      </c>
      <c r="AI320" s="19">
        <f t="shared" si="102"/>
        <v>3.3707865168539324</v>
      </c>
      <c r="AJ320" s="17" t="s">
        <v>110</v>
      </c>
      <c r="AK320" s="16">
        <f t="shared" si="98"/>
        <v>6596.8586387434552</v>
      </c>
      <c r="AL320" s="26">
        <f t="shared" si="99"/>
        <v>1.498</v>
      </c>
    </row>
    <row r="321" spans="1:38">
      <c r="A321" s="72"/>
      <c r="B321" s="11" t="s">
        <v>209</v>
      </c>
      <c r="C321" s="13">
        <v>1900</v>
      </c>
      <c r="D321" s="13">
        <v>1900</v>
      </c>
      <c r="E321" s="13">
        <v>1900</v>
      </c>
      <c r="F321" s="13">
        <v>3500</v>
      </c>
      <c r="G321" s="13">
        <v>6800</v>
      </c>
      <c r="H321" s="12">
        <f t="shared" si="88"/>
        <v>16000</v>
      </c>
      <c r="I321" s="13">
        <v>4800</v>
      </c>
      <c r="J321" s="24">
        <v>18000</v>
      </c>
      <c r="K321" s="13">
        <v>5390</v>
      </c>
      <c r="L321" s="13">
        <v>1400</v>
      </c>
      <c r="M321" s="13">
        <v>7000</v>
      </c>
      <c r="N321" s="12">
        <f t="shared" si="91"/>
        <v>16000</v>
      </c>
      <c r="O321" s="14">
        <v>10.3</v>
      </c>
      <c r="P321" s="21">
        <f t="shared" si="101"/>
        <v>5.829273125993125</v>
      </c>
      <c r="Q321" s="15">
        <f t="shared" si="93"/>
        <v>2.968460111317254</v>
      </c>
      <c r="R321" s="13" t="s">
        <v>110</v>
      </c>
      <c r="S321" s="12">
        <f t="shared" si="94"/>
        <v>960.66865953307627</v>
      </c>
      <c r="T321" s="28">
        <f t="shared" si="97"/>
        <v>2.3017092503972503</v>
      </c>
      <c r="U321" s="17">
        <v>2400</v>
      </c>
      <c r="V321" s="16">
        <v>2400</v>
      </c>
      <c r="W321" s="17">
        <v>2400</v>
      </c>
      <c r="X321" s="17">
        <v>3800</v>
      </c>
      <c r="Y321" s="17">
        <v>7000</v>
      </c>
      <c r="Z321" s="16">
        <f t="shared" si="86"/>
        <v>18000</v>
      </c>
      <c r="AA321" s="17">
        <v>4800</v>
      </c>
      <c r="AB321" s="17">
        <v>19000</v>
      </c>
      <c r="AC321" s="17">
        <v>5380</v>
      </c>
      <c r="AD321" s="17">
        <v>1350</v>
      </c>
      <c r="AE321" s="17">
        <v>6500</v>
      </c>
      <c r="AF321" s="16">
        <f t="shared" si="100"/>
        <v>18000</v>
      </c>
      <c r="AG321" s="18">
        <v>10.3</v>
      </c>
      <c r="AH321" s="19">
        <v>3.82</v>
      </c>
      <c r="AI321" s="19">
        <f t="shared" si="102"/>
        <v>3.3457249070631971</v>
      </c>
      <c r="AJ321" s="17" t="s">
        <v>110</v>
      </c>
      <c r="AK321" s="16">
        <f t="shared" si="98"/>
        <v>6596.8586387434552</v>
      </c>
      <c r="AL321" s="26">
        <f t="shared" si="99"/>
        <v>1.498</v>
      </c>
    </row>
    <row r="322" spans="1:38">
      <c r="A322" s="72"/>
      <c r="B322" s="11" t="s">
        <v>159</v>
      </c>
      <c r="C322" s="13">
        <v>2500</v>
      </c>
      <c r="D322" s="13">
        <v>2500</v>
      </c>
      <c r="E322" s="13">
        <v>3200</v>
      </c>
      <c r="F322" s="13">
        <v>3200</v>
      </c>
      <c r="G322" s="13">
        <v>4600</v>
      </c>
      <c r="H322" s="12">
        <f t="shared" si="88"/>
        <v>16000</v>
      </c>
      <c r="I322" s="13">
        <v>4800</v>
      </c>
      <c r="J322" s="24">
        <v>18000</v>
      </c>
      <c r="K322" s="13">
        <v>5420</v>
      </c>
      <c r="L322" s="13">
        <v>1400</v>
      </c>
      <c r="M322" s="13">
        <v>7000</v>
      </c>
      <c r="N322" s="12">
        <f t="shared" si="91"/>
        <v>16000</v>
      </c>
      <c r="O322" s="14">
        <v>10.3</v>
      </c>
      <c r="P322" s="21">
        <f t="shared" si="101"/>
        <v>5.8152409001031042</v>
      </c>
      <c r="Q322" s="15">
        <f t="shared" si="93"/>
        <v>2.9520295202952029</v>
      </c>
      <c r="R322" s="13" t="s">
        <v>110</v>
      </c>
      <c r="S322" s="12">
        <f t="shared" si="94"/>
        <v>962.986761202053</v>
      </c>
      <c r="T322" s="28">
        <f t="shared" si="97"/>
        <v>2.2960963600412421</v>
      </c>
      <c r="U322" s="17">
        <v>2600</v>
      </c>
      <c r="V322" s="16">
        <v>2600</v>
      </c>
      <c r="W322" s="17">
        <v>3700</v>
      </c>
      <c r="X322" s="17">
        <v>3700</v>
      </c>
      <c r="Y322" s="17">
        <v>5400</v>
      </c>
      <c r="Z322" s="16">
        <f t="shared" si="86"/>
        <v>18000</v>
      </c>
      <c r="AA322" s="17">
        <v>4800</v>
      </c>
      <c r="AB322" s="17">
        <v>19000</v>
      </c>
      <c r="AC322" s="17">
        <v>5300</v>
      </c>
      <c r="AD322" s="17">
        <v>1350</v>
      </c>
      <c r="AE322" s="17">
        <v>6500</v>
      </c>
      <c r="AF322" s="16">
        <f t="shared" si="100"/>
        <v>18000</v>
      </c>
      <c r="AG322" s="18">
        <v>10</v>
      </c>
      <c r="AH322" s="19">
        <v>3.82</v>
      </c>
      <c r="AI322" s="19">
        <f t="shared" si="102"/>
        <v>3.3962264150943398</v>
      </c>
      <c r="AJ322" s="17" t="s">
        <v>110</v>
      </c>
      <c r="AK322" s="16">
        <f t="shared" si="98"/>
        <v>6596.8586387434552</v>
      </c>
      <c r="AL322" s="26">
        <f t="shared" si="99"/>
        <v>1.498</v>
      </c>
    </row>
    <row r="323" spans="1:38">
      <c r="A323" s="72"/>
      <c r="B323" s="11" t="s">
        <v>210</v>
      </c>
      <c r="C323" s="13">
        <v>2100</v>
      </c>
      <c r="D323" s="13">
        <v>2100</v>
      </c>
      <c r="E323" s="13">
        <v>3000</v>
      </c>
      <c r="F323" s="13">
        <v>3000</v>
      </c>
      <c r="G323" s="13">
        <v>5800</v>
      </c>
      <c r="H323" s="12">
        <f t="shared" si="88"/>
        <v>16000</v>
      </c>
      <c r="I323" s="13">
        <v>4800</v>
      </c>
      <c r="J323" s="24">
        <v>18000</v>
      </c>
      <c r="K323" s="13">
        <v>5420</v>
      </c>
      <c r="L323" s="13">
        <v>1400</v>
      </c>
      <c r="M323" s="13">
        <v>7000</v>
      </c>
      <c r="N323" s="12">
        <f t="shared" si="91"/>
        <v>16000</v>
      </c>
      <c r="O323" s="14">
        <v>10.3</v>
      </c>
      <c r="P323" s="21">
        <f t="shared" si="101"/>
        <v>5.8152409001031042</v>
      </c>
      <c r="Q323" s="15">
        <f t="shared" si="93"/>
        <v>2.9520295202952029</v>
      </c>
      <c r="R323" s="13" t="s">
        <v>110</v>
      </c>
      <c r="S323" s="12">
        <f t="shared" si="94"/>
        <v>962.986761202053</v>
      </c>
      <c r="T323" s="28">
        <f t="shared" si="97"/>
        <v>2.2960963600412421</v>
      </c>
      <c r="U323" s="17">
        <v>2400</v>
      </c>
      <c r="V323" s="16">
        <v>2400</v>
      </c>
      <c r="W323" s="17">
        <v>3200</v>
      </c>
      <c r="X323" s="17">
        <v>3200</v>
      </c>
      <c r="Y323" s="17">
        <v>6800</v>
      </c>
      <c r="Z323" s="16">
        <f t="shared" si="86"/>
        <v>18000</v>
      </c>
      <c r="AA323" s="17">
        <v>4800</v>
      </c>
      <c r="AB323" s="17">
        <v>19000</v>
      </c>
      <c r="AC323" s="17">
        <v>5340</v>
      </c>
      <c r="AD323" s="17">
        <v>1350</v>
      </c>
      <c r="AE323" s="17">
        <v>6500</v>
      </c>
      <c r="AF323" s="16">
        <f t="shared" si="100"/>
        <v>18000</v>
      </c>
      <c r="AG323" s="18">
        <v>10.199999999999999</v>
      </c>
      <c r="AH323" s="19">
        <v>3.82</v>
      </c>
      <c r="AI323" s="19">
        <f t="shared" si="102"/>
        <v>3.3707865168539324</v>
      </c>
      <c r="AJ323" s="17" t="s">
        <v>110</v>
      </c>
      <c r="AK323" s="16">
        <f t="shared" si="98"/>
        <v>6596.8586387434552</v>
      </c>
      <c r="AL323" s="26">
        <f t="shared" si="99"/>
        <v>1.498</v>
      </c>
    </row>
    <row r="324" spans="1:38">
      <c r="A324" s="72"/>
      <c r="B324" s="11" t="s">
        <v>211</v>
      </c>
      <c r="C324" s="13">
        <v>2100</v>
      </c>
      <c r="D324" s="13">
        <v>2100</v>
      </c>
      <c r="E324" s="13">
        <v>2500</v>
      </c>
      <c r="F324" s="13">
        <v>2500</v>
      </c>
      <c r="G324" s="13">
        <v>6800</v>
      </c>
      <c r="H324" s="12">
        <f t="shared" si="88"/>
        <v>16000</v>
      </c>
      <c r="I324" s="13">
        <v>4800</v>
      </c>
      <c r="J324" s="24">
        <v>18000</v>
      </c>
      <c r="K324" s="13">
        <v>5420</v>
      </c>
      <c r="L324" s="13">
        <v>1400</v>
      </c>
      <c r="M324" s="13">
        <v>7000</v>
      </c>
      <c r="N324" s="12">
        <f t="shared" si="91"/>
        <v>16000</v>
      </c>
      <c r="O324" s="14">
        <v>10.3</v>
      </c>
      <c r="P324" s="21">
        <f t="shared" si="101"/>
        <v>5.8152409001031042</v>
      </c>
      <c r="Q324" s="15">
        <f t="shared" si="93"/>
        <v>2.9520295202952029</v>
      </c>
      <c r="R324" s="13" t="s">
        <v>110</v>
      </c>
      <c r="S324" s="12">
        <f t="shared" si="94"/>
        <v>962.986761202053</v>
      </c>
      <c r="T324" s="28">
        <f t="shared" si="97"/>
        <v>2.2960963600412421</v>
      </c>
      <c r="U324" s="17">
        <v>2400</v>
      </c>
      <c r="V324" s="16">
        <v>2400</v>
      </c>
      <c r="W324" s="17">
        <v>3000</v>
      </c>
      <c r="X324" s="17">
        <v>3000</v>
      </c>
      <c r="Y324" s="17">
        <v>7200</v>
      </c>
      <c r="Z324" s="16">
        <f t="shared" si="86"/>
        <v>18000</v>
      </c>
      <c r="AA324" s="17">
        <v>4800</v>
      </c>
      <c r="AB324" s="17">
        <v>19000</v>
      </c>
      <c r="AC324" s="17">
        <v>5380</v>
      </c>
      <c r="AD324" s="17">
        <v>1350</v>
      </c>
      <c r="AE324" s="17">
        <v>6540</v>
      </c>
      <c r="AF324" s="16">
        <f t="shared" si="100"/>
        <v>18000</v>
      </c>
      <c r="AG324" s="18">
        <v>10.3</v>
      </c>
      <c r="AH324" s="19">
        <v>3.82</v>
      </c>
      <c r="AI324" s="19">
        <f t="shared" si="102"/>
        <v>3.3457249070631971</v>
      </c>
      <c r="AJ324" s="17" t="s">
        <v>110</v>
      </c>
      <c r="AK324" s="16">
        <f t="shared" si="98"/>
        <v>6596.8586387434552</v>
      </c>
      <c r="AL324" s="26">
        <f t="shared" si="99"/>
        <v>1.498</v>
      </c>
    </row>
    <row r="325" spans="1:38">
      <c r="A325" s="72"/>
      <c r="B325" s="11" t="s">
        <v>160</v>
      </c>
      <c r="C325" s="13">
        <v>2200</v>
      </c>
      <c r="D325" s="13">
        <v>3000</v>
      </c>
      <c r="E325" s="13">
        <v>3000</v>
      </c>
      <c r="F325" s="13">
        <v>3000</v>
      </c>
      <c r="G325" s="13">
        <v>4800</v>
      </c>
      <c r="H325" s="12">
        <f t="shared" si="88"/>
        <v>16000</v>
      </c>
      <c r="I325" s="13">
        <v>4800</v>
      </c>
      <c r="J325" s="24">
        <v>18000</v>
      </c>
      <c r="K325" s="13">
        <v>5420</v>
      </c>
      <c r="L325" s="13">
        <v>1400</v>
      </c>
      <c r="M325" s="13">
        <v>7000</v>
      </c>
      <c r="N325" s="12">
        <f t="shared" si="91"/>
        <v>16000</v>
      </c>
      <c r="O325" s="14">
        <v>10.3</v>
      </c>
      <c r="P325" s="21">
        <f t="shared" si="101"/>
        <v>5.8152409001031042</v>
      </c>
      <c r="Q325" s="15">
        <f t="shared" si="93"/>
        <v>2.9520295202952029</v>
      </c>
      <c r="R325" s="13" t="s">
        <v>110</v>
      </c>
      <c r="S325" s="12">
        <f t="shared" si="94"/>
        <v>962.986761202053</v>
      </c>
      <c r="T325" s="28">
        <f t="shared" si="97"/>
        <v>2.2960963600412421</v>
      </c>
      <c r="U325" s="17">
        <v>2300</v>
      </c>
      <c r="V325" s="16">
        <v>3500</v>
      </c>
      <c r="W325" s="17">
        <v>3500</v>
      </c>
      <c r="X325" s="17">
        <v>3500</v>
      </c>
      <c r="Y325" s="17">
        <v>5200</v>
      </c>
      <c r="Z325" s="16">
        <f t="shared" si="86"/>
        <v>18000</v>
      </c>
      <c r="AA325" s="17">
        <v>4800</v>
      </c>
      <c r="AB325" s="17">
        <v>19000</v>
      </c>
      <c r="AC325" s="17">
        <v>5300</v>
      </c>
      <c r="AD325" s="17">
        <v>1350</v>
      </c>
      <c r="AE325" s="17">
        <v>6540</v>
      </c>
      <c r="AF325" s="16">
        <f t="shared" si="100"/>
        <v>18000</v>
      </c>
      <c r="AG325" s="18">
        <v>10</v>
      </c>
      <c r="AH325" s="19">
        <v>3.82</v>
      </c>
      <c r="AI325" s="19">
        <f t="shared" si="102"/>
        <v>3.3962264150943398</v>
      </c>
      <c r="AJ325" s="17" t="s">
        <v>110</v>
      </c>
      <c r="AK325" s="16">
        <f t="shared" si="98"/>
        <v>6596.8586387434552</v>
      </c>
      <c r="AL325" s="26">
        <f t="shared" si="99"/>
        <v>1.498</v>
      </c>
    </row>
    <row r="326" spans="1:38">
      <c r="A326" s="72"/>
      <c r="B326" s="11" t="s">
        <v>212</v>
      </c>
      <c r="C326" s="13">
        <v>2000</v>
      </c>
      <c r="D326" s="13">
        <v>2800</v>
      </c>
      <c r="E326" s="13">
        <v>2800</v>
      </c>
      <c r="F326" s="13">
        <v>2800</v>
      </c>
      <c r="G326" s="13">
        <v>5600</v>
      </c>
      <c r="H326" s="12">
        <f t="shared" si="88"/>
        <v>16000</v>
      </c>
      <c r="I326" s="13">
        <v>4800</v>
      </c>
      <c r="J326" s="24">
        <v>18000</v>
      </c>
      <c r="K326" s="13">
        <v>5420</v>
      </c>
      <c r="L326" s="13">
        <v>1400</v>
      </c>
      <c r="M326" s="13">
        <v>7000</v>
      </c>
      <c r="N326" s="12">
        <f t="shared" si="91"/>
        <v>16000</v>
      </c>
      <c r="O326" s="14">
        <v>10.3</v>
      </c>
      <c r="P326" s="21">
        <f t="shared" si="101"/>
        <v>5.8152409001031042</v>
      </c>
      <c r="Q326" s="15">
        <f t="shared" si="93"/>
        <v>2.9520295202952029</v>
      </c>
      <c r="R326" s="13" t="s">
        <v>110</v>
      </c>
      <c r="S326" s="12">
        <f t="shared" si="94"/>
        <v>962.986761202053</v>
      </c>
      <c r="T326" s="28">
        <f t="shared" si="97"/>
        <v>2.2960963600412421</v>
      </c>
      <c r="U326" s="17">
        <v>2600</v>
      </c>
      <c r="V326" s="16">
        <v>3000</v>
      </c>
      <c r="W326" s="17">
        <v>3000</v>
      </c>
      <c r="X326" s="17">
        <v>3000</v>
      </c>
      <c r="Y326" s="17">
        <v>6400</v>
      </c>
      <c r="Z326" s="16">
        <f t="shared" si="86"/>
        <v>18000</v>
      </c>
      <c r="AA326" s="17">
        <v>4800</v>
      </c>
      <c r="AB326" s="17">
        <v>19000</v>
      </c>
      <c r="AC326" s="17">
        <v>5340</v>
      </c>
      <c r="AD326" s="17">
        <v>1350</v>
      </c>
      <c r="AE326" s="17">
        <v>6540</v>
      </c>
      <c r="AF326" s="16">
        <f t="shared" si="100"/>
        <v>18000</v>
      </c>
      <c r="AG326" s="18">
        <v>10.199999999999999</v>
      </c>
      <c r="AH326" s="19">
        <v>3.82</v>
      </c>
      <c r="AI326" s="19">
        <f t="shared" si="102"/>
        <v>3.3707865168539324</v>
      </c>
      <c r="AJ326" s="17" t="s">
        <v>110</v>
      </c>
      <c r="AK326" s="16">
        <f t="shared" si="98"/>
        <v>6596.8586387434552</v>
      </c>
      <c r="AL326" s="26">
        <f t="shared" si="99"/>
        <v>1.498</v>
      </c>
    </row>
    <row r="327" spans="1:38">
      <c r="A327" s="72"/>
      <c r="B327" s="11" t="s">
        <v>213</v>
      </c>
      <c r="C327" s="13">
        <v>2000</v>
      </c>
      <c r="D327" s="13">
        <v>2400</v>
      </c>
      <c r="E327" s="13">
        <v>2400</v>
      </c>
      <c r="F327" s="13">
        <v>2400</v>
      </c>
      <c r="G327" s="13">
        <v>6800</v>
      </c>
      <c r="H327" s="12">
        <f t="shared" si="88"/>
        <v>16000</v>
      </c>
      <c r="I327" s="13">
        <v>4800</v>
      </c>
      <c r="J327" s="24">
        <v>18000</v>
      </c>
      <c r="K327" s="13">
        <v>5420</v>
      </c>
      <c r="L327" s="13">
        <v>1400</v>
      </c>
      <c r="M327" s="13">
        <v>7000</v>
      </c>
      <c r="N327" s="12">
        <f t="shared" si="91"/>
        <v>16000</v>
      </c>
      <c r="O327" s="14">
        <v>10.3</v>
      </c>
      <c r="P327" s="21">
        <f t="shared" si="101"/>
        <v>5.8152409001031042</v>
      </c>
      <c r="Q327" s="15">
        <f t="shared" si="93"/>
        <v>2.9520295202952029</v>
      </c>
      <c r="R327" s="13" t="s">
        <v>110</v>
      </c>
      <c r="S327" s="12">
        <f t="shared" si="94"/>
        <v>962.986761202053</v>
      </c>
      <c r="T327" s="28">
        <f t="shared" si="97"/>
        <v>2.2960963600412421</v>
      </c>
      <c r="U327" s="17">
        <v>2400</v>
      </c>
      <c r="V327" s="16">
        <v>2800</v>
      </c>
      <c r="W327" s="17">
        <v>2800</v>
      </c>
      <c r="X327" s="17">
        <v>2800</v>
      </c>
      <c r="Y327" s="17">
        <v>7200</v>
      </c>
      <c r="Z327" s="16">
        <f t="shared" si="86"/>
        <v>18000</v>
      </c>
      <c r="AA327" s="17">
        <v>4800</v>
      </c>
      <c r="AB327" s="17">
        <v>19000</v>
      </c>
      <c r="AC327" s="17">
        <v>5380</v>
      </c>
      <c r="AD327" s="17">
        <v>1350</v>
      </c>
      <c r="AE327" s="17">
        <v>6540</v>
      </c>
      <c r="AF327" s="16">
        <f t="shared" si="100"/>
        <v>18000</v>
      </c>
      <c r="AG327" s="18">
        <v>10.3</v>
      </c>
      <c r="AH327" s="19">
        <v>3.82</v>
      </c>
      <c r="AI327" s="19">
        <f t="shared" si="102"/>
        <v>3.3457249070631971</v>
      </c>
      <c r="AJ327" s="17" t="s">
        <v>110</v>
      </c>
      <c r="AK327" s="16">
        <f t="shared" si="98"/>
        <v>6596.8586387434552</v>
      </c>
      <c r="AL327" s="26">
        <f t="shared" si="99"/>
        <v>1.498</v>
      </c>
    </row>
    <row r="328" spans="1:38">
      <c r="A328" s="72"/>
      <c r="B328" s="20" t="s">
        <v>214</v>
      </c>
      <c r="C328" s="13">
        <v>2800</v>
      </c>
      <c r="D328" s="13">
        <v>2800</v>
      </c>
      <c r="E328" s="13">
        <v>2800</v>
      </c>
      <c r="F328" s="13">
        <v>2800</v>
      </c>
      <c r="G328" s="13">
        <v>4800</v>
      </c>
      <c r="H328" s="12">
        <f t="shared" si="88"/>
        <v>16000</v>
      </c>
      <c r="I328" s="13">
        <v>4800</v>
      </c>
      <c r="J328" s="24">
        <v>18000</v>
      </c>
      <c r="K328" s="13">
        <v>5420</v>
      </c>
      <c r="L328" s="13">
        <v>1400</v>
      </c>
      <c r="M328" s="13">
        <v>7000</v>
      </c>
      <c r="N328" s="12">
        <f t="shared" si="91"/>
        <v>16000</v>
      </c>
      <c r="O328" s="14">
        <v>10.3</v>
      </c>
      <c r="P328" s="21">
        <f t="shared" si="101"/>
        <v>5.8152409001031042</v>
      </c>
      <c r="Q328" s="15">
        <f t="shared" si="93"/>
        <v>2.9520295202952029</v>
      </c>
      <c r="R328" s="13" t="s">
        <v>110</v>
      </c>
      <c r="S328" s="12">
        <f t="shared" si="94"/>
        <v>962.986761202053</v>
      </c>
      <c r="T328" s="28">
        <f t="shared" si="97"/>
        <v>2.2960963600412421</v>
      </c>
      <c r="U328" s="17">
        <v>3200</v>
      </c>
      <c r="V328" s="16">
        <v>3200</v>
      </c>
      <c r="W328" s="17">
        <v>3200</v>
      </c>
      <c r="X328" s="17">
        <v>3200</v>
      </c>
      <c r="Y328" s="27">
        <v>5200</v>
      </c>
      <c r="Z328" s="16">
        <f t="shared" si="86"/>
        <v>18000</v>
      </c>
      <c r="AA328" s="17">
        <v>4800</v>
      </c>
      <c r="AB328" s="17">
        <v>19000</v>
      </c>
      <c r="AC328" s="17">
        <v>5300</v>
      </c>
      <c r="AD328" s="17">
        <v>1350</v>
      </c>
      <c r="AE328" s="17">
        <v>6540</v>
      </c>
      <c r="AF328" s="16">
        <f t="shared" si="100"/>
        <v>18000</v>
      </c>
      <c r="AG328" s="18">
        <v>10</v>
      </c>
      <c r="AH328" s="19">
        <v>3.82</v>
      </c>
      <c r="AI328" s="19">
        <f t="shared" si="102"/>
        <v>3.3962264150943398</v>
      </c>
      <c r="AJ328" s="17" t="s">
        <v>110</v>
      </c>
      <c r="AK328" s="16">
        <f t="shared" si="98"/>
        <v>6596.8586387434552</v>
      </c>
      <c r="AL328" s="26">
        <f t="shared" si="99"/>
        <v>1.498</v>
      </c>
    </row>
    <row r="329" spans="1:38">
      <c r="A329" s="72"/>
      <c r="B329" s="20" t="s">
        <v>215</v>
      </c>
      <c r="C329" s="13">
        <v>2500</v>
      </c>
      <c r="D329" s="13">
        <v>2500</v>
      </c>
      <c r="E329" s="13">
        <v>2500</v>
      </c>
      <c r="F329" s="13">
        <v>2500</v>
      </c>
      <c r="G329" s="13">
        <v>6000</v>
      </c>
      <c r="H329" s="12">
        <f t="shared" si="88"/>
        <v>16000</v>
      </c>
      <c r="I329" s="13">
        <v>4800</v>
      </c>
      <c r="J329" s="24">
        <v>18000</v>
      </c>
      <c r="K329" s="13">
        <v>5420</v>
      </c>
      <c r="L329" s="13">
        <v>1400</v>
      </c>
      <c r="M329" s="13">
        <v>7000</v>
      </c>
      <c r="N329" s="12">
        <f t="shared" si="91"/>
        <v>16000</v>
      </c>
      <c r="O329" s="14">
        <v>10.3</v>
      </c>
      <c r="P329" s="21">
        <f t="shared" si="101"/>
        <v>5.8152409001031042</v>
      </c>
      <c r="Q329" s="15">
        <f t="shared" si="93"/>
        <v>2.9520295202952029</v>
      </c>
      <c r="R329" s="13" t="s">
        <v>110</v>
      </c>
      <c r="S329" s="12">
        <f t="shared" si="94"/>
        <v>962.986761202053</v>
      </c>
      <c r="T329" s="28">
        <f t="shared" si="97"/>
        <v>2.2960963600412421</v>
      </c>
      <c r="U329" s="17">
        <v>3000</v>
      </c>
      <c r="V329" s="16">
        <v>3000</v>
      </c>
      <c r="W329" s="17">
        <v>3000</v>
      </c>
      <c r="X329" s="17">
        <v>3000</v>
      </c>
      <c r="Y329" s="27">
        <v>6000</v>
      </c>
      <c r="Z329" s="16">
        <f t="shared" si="86"/>
        <v>18000</v>
      </c>
      <c r="AA329" s="17">
        <v>4800</v>
      </c>
      <c r="AB329" s="17">
        <v>19000</v>
      </c>
      <c r="AC329" s="17">
        <v>5340</v>
      </c>
      <c r="AD329" s="17">
        <v>1350</v>
      </c>
      <c r="AE329" s="17">
        <v>6540</v>
      </c>
      <c r="AF329" s="16">
        <f t="shared" si="100"/>
        <v>18000</v>
      </c>
      <c r="AG329" s="18">
        <v>10.199999999999999</v>
      </c>
      <c r="AH329" s="19">
        <v>3.82</v>
      </c>
      <c r="AI329" s="19">
        <f t="shared" si="102"/>
        <v>3.3707865168539324</v>
      </c>
      <c r="AJ329" s="17" t="s">
        <v>110</v>
      </c>
      <c r="AK329" s="16">
        <f t="shared" si="98"/>
        <v>6596.8586387434552</v>
      </c>
      <c r="AL329" s="26">
        <f t="shared" si="99"/>
        <v>1.498</v>
      </c>
    </row>
    <row r="330" spans="1:38">
      <c r="A330" s="72"/>
      <c r="B330" s="20" t="s">
        <v>216</v>
      </c>
      <c r="C330" s="13">
        <v>2300</v>
      </c>
      <c r="D330" s="13">
        <v>2300</v>
      </c>
      <c r="E330" s="13">
        <v>2300</v>
      </c>
      <c r="F330" s="13">
        <v>2300</v>
      </c>
      <c r="G330" s="13">
        <v>6800</v>
      </c>
      <c r="H330" s="12">
        <f t="shared" si="88"/>
        <v>16000</v>
      </c>
      <c r="I330" s="13">
        <v>4800</v>
      </c>
      <c r="J330" s="24">
        <v>18000</v>
      </c>
      <c r="K330" s="13">
        <v>5420</v>
      </c>
      <c r="L330" s="13">
        <v>1400</v>
      </c>
      <c r="M330" s="13">
        <v>7000</v>
      </c>
      <c r="N330" s="12">
        <f t="shared" si="91"/>
        <v>16000</v>
      </c>
      <c r="O330" s="14">
        <v>10.3</v>
      </c>
      <c r="P330" s="21">
        <f t="shared" si="101"/>
        <v>5.8152409001031042</v>
      </c>
      <c r="Q330" s="15">
        <f t="shared" si="93"/>
        <v>2.9520295202952029</v>
      </c>
      <c r="R330" s="13" t="s">
        <v>110</v>
      </c>
      <c r="S330" s="12">
        <f t="shared" si="94"/>
        <v>962.986761202053</v>
      </c>
      <c r="T330" s="28">
        <f t="shared" si="97"/>
        <v>2.2960963600412421</v>
      </c>
      <c r="U330" s="17">
        <v>2800</v>
      </c>
      <c r="V330" s="16">
        <v>2800</v>
      </c>
      <c r="W330" s="17">
        <v>2800</v>
      </c>
      <c r="X330" s="17">
        <v>2800</v>
      </c>
      <c r="Y330" s="27">
        <v>6800</v>
      </c>
      <c r="Z330" s="16">
        <f t="shared" si="86"/>
        <v>18000</v>
      </c>
      <c r="AA330" s="17">
        <v>4800</v>
      </c>
      <c r="AB330" s="17">
        <v>19000</v>
      </c>
      <c r="AC330" s="17">
        <v>5380</v>
      </c>
      <c r="AD330" s="17">
        <v>1350</v>
      </c>
      <c r="AE330" s="17">
        <v>6540</v>
      </c>
      <c r="AF330" s="16">
        <f t="shared" si="100"/>
        <v>18000</v>
      </c>
      <c r="AG330" s="18">
        <v>10.3</v>
      </c>
      <c r="AH330" s="19">
        <v>3.82</v>
      </c>
      <c r="AI330" s="19">
        <f t="shared" si="102"/>
        <v>3.3457249070631971</v>
      </c>
      <c r="AJ330" s="17" t="s">
        <v>110</v>
      </c>
      <c r="AK330" s="16">
        <f t="shared" si="98"/>
        <v>6596.8586387434552</v>
      </c>
      <c r="AL330" s="26">
        <f t="shared" si="99"/>
        <v>1.498</v>
      </c>
    </row>
    <row r="331" spans="1:38">
      <c r="A331" s="72"/>
      <c r="B331" s="20" t="s">
        <v>217</v>
      </c>
      <c r="C331" s="13">
        <v>2600</v>
      </c>
      <c r="D331" s="13">
        <v>2600</v>
      </c>
      <c r="E331" s="13">
        <v>2600</v>
      </c>
      <c r="F331" s="13">
        <v>4100</v>
      </c>
      <c r="G331" s="13">
        <v>4100</v>
      </c>
      <c r="H331" s="12">
        <f t="shared" si="88"/>
        <v>16000</v>
      </c>
      <c r="I331" s="13">
        <v>4800</v>
      </c>
      <c r="J331" s="24">
        <v>18000</v>
      </c>
      <c r="K331" s="13">
        <v>5450</v>
      </c>
      <c r="L331" s="13">
        <v>1400</v>
      </c>
      <c r="M331" s="13">
        <v>7000</v>
      </c>
      <c r="N331" s="12">
        <f t="shared" si="91"/>
        <v>16000</v>
      </c>
      <c r="O331" s="14">
        <v>10.3</v>
      </c>
      <c r="P331" s="21">
        <f t="shared" si="101"/>
        <v>5.8013631574338911</v>
      </c>
      <c r="Q331" s="15">
        <f t="shared" si="93"/>
        <v>2.9357798165137616</v>
      </c>
      <c r="R331" s="13" t="s">
        <v>110</v>
      </c>
      <c r="S331" s="12">
        <f t="shared" si="94"/>
        <v>965.29037194028035</v>
      </c>
      <c r="T331" s="28">
        <f t="shared" si="97"/>
        <v>2.2905452629735565</v>
      </c>
      <c r="U331" s="17">
        <v>3200</v>
      </c>
      <c r="V331" s="16">
        <v>3200</v>
      </c>
      <c r="W331" s="17">
        <v>3200</v>
      </c>
      <c r="X331" s="27">
        <v>4200</v>
      </c>
      <c r="Y331" s="27">
        <v>4200</v>
      </c>
      <c r="Z331" s="16">
        <f t="shared" si="86"/>
        <v>18000</v>
      </c>
      <c r="AA331" s="17">
        <v>4800</v>
      </c>
      <c r="AB331" s="17">
        <v>19000</v>
      </c>
      <c r="AC331" s="17">
        <v>5340</v>
      </c>
      <c r="AD331" s="17">
        <v>1350</v>
      </c>
      <c r="AE331" s="17">
        <v>6540</v>
      </c>
      <c r="AF331" s="16">
        <f t="shared" si="100"/>
        <v>18000</v>
      </c>
      <c r="AG331" s="18">
        <v>10.199999999999999</v>
      </c>
      <c r="AH331" s="19">
        <v>3.82</v>
      </c>
      <c r="AI331" s="19">
        <f t="shared" si="102"/>
        <v>3.3707865168539324</v>
      </c>
      <c r="AJ331" s="17" t="s">
        <v>110</v>
      </c>
      <c r="AK331" s="16">
        <f t="shared" si="98"/>
        <v>6596.8586387434552</v>
      </c>
      <c r="AL331" s="26">
        <f t="shared" si="99"/>
        <v>1.498</v>
      </c>
    </row>
    <row r="332" spans="1:38">
      <c r="A332" s="73"/>
      <c r="B332" s="20" t="s">
        <v>218</v>
      </c>
      <c r="C332" s="13">
        <v>2300</v>
      </c>
      <c r="D332" s="13">
        <v>2300</v>
      </c>
      <c r="E332" s="13">
        <v>2300</v>
      </c>
      <c r="F332" s="13">
        <v>3600</v>
      </c>
      <c r="G332" s="13">
        <v>5500</v>
      </c>
      <c r="H332" s="12">
        <f t="shared" si="88"/>
        <v>16000</v>
      </c>
      <c r="I332" s="13">
        <v>4800</v>
      </c>
      <c r="J332" s="24">
        <v>18000</v>
      </c>
      <c r="K332" s="13">
        <v>5450</v>
      </c>
      <c r="L332" s="13">
        <v>1400</v>
      </c>
      <c r="M332" s="13">
        <v>7000</v>
      </c>
      <c r="N332" s="12">
        <f t="shared" si="91"/>
        <v>16000</v>
      </c>
      <c r="O332" s="14">
        <v>10.3</v>
      </c>
      <c r="P332" s="21">
        <f t="shared" si="101"/>
        <v>5.8013631574338911</v>
      </c>
      <c r="Q332" s="15">
        <f t="shared" si="93"/>
        <v>2.9357798165137616</v>
      </c>
      <c r="R332" s="13" t="s">
        <v>110</v>
      </c>
      <c r="S332" s="12">
        <f t="shared" si="94"/>
        <v>965.29037194028035</v>
      </c>
      <c r="T332" s="28">
        <f t="shared" si="97"/>
        <v>2.2905452629735565</v>
      </c>
      <c r="U332" s="17">
        <v>2600</v>
      </c>
      <c r="V332" s="16">
        <v>2600</v>
      </c>
      <c r="W332" s="17">
        <v>2600</v>
      </c>
      <c r="X332" s="27">
        <v>4000</v>
      </c>
      <c r="Y332" s="27">
        <v>6200</v>
      </c>
      <c r="Z332" s="16">
        <f t="shared" si="86"/>
        <v>18000</v>
      </c>
      <c r="AA332" s="17">
        <v>4800</v>
      </c>
      <c r="AB332" s="17">
        <v>19000</v>
      </c>
      <c r="AC332" s="17">
        <v>5380</v>
      </c>
      <c r="AD332" s="17">
        <v>1350</v>
      </c>
      <c r="AE332" s="17">
        <v>6580</v>
      </c>
      <c r="AF332" s="16">
        <f t="shared" si="100"/>
        <v>18000</v>
      </c>
      <c r="AG332" s="18">
        <v>10.3</v>
      </c>
      <c r="AH332" s="19">
        <v>3.82</v>
      </c>
      <c r="AI332" s="19">
        <f t="shared" si="102"/>
        <v>3.3457249070631971</v>
      </c>
      <c r="AJ332" s="17" t="s">
        <v>110</v>
      </c>
      <c r="AK332" s="16">
        <f t="shared" si="98"/>
        <v>6596.8586387434552</v>
      </c>
      <c r="AL332" s="26">
        <f t="shared" si="99"/>
        <v>1.498</v>
      </c>
    </row>
  </sheetData>
  <mergeCells count="69">
    <mergeCell ref="AK217:AK218"/>
    <mergeCell ref="AL217:AL218"/>
    <mergeCell ref="A1:AL1"/>
    <mergeCell ref="A219:A332"/>
    <mergeCell ref="A111:A213"/>
    <mergeCell ref="Z217:AB217"/>
    <mergeCell ref="AC217:AE217"/>
    <mergeCell ref="AF217:AF218"/>
    <mergeCell ref="AG217:AG218"/>
    <mergeCell ref="AH217:AH218"/>
    <mergeCell ref="AJ217:AJ218"/>
    <mergeCell ref="N217:N218"/>
    <mergeCell ref="O217:O218"/>
    <mergeCell ref="P217:P218"/>
    <mergeCell ref="R217:R218"/>
    <mergeCell ref="S217:S218"/>
    <mergeCell ref="T217:T218"/>
    <mergeCell ref="AL110:AL111"/>
    <mergeCell ref="A214:AK214"/>
    <mergeCell ref="A215:AK215"/>
    <mergeCell ref="A216:A217"/>
    <mergeCell ref="B216:B217"/>
    <mergeCell ref="C216:T216"/>
    <mergeCell ref="U216:AL216"/>
    <mergeCell ref="H217:J217"/>
    <mergeCell ref="K217:M217"/>
    <mergeCell ref="AC110:AE110"/>
    <mergeCell ref="AF110:AF111"/>
    <mergeCell ref="AG110:AG111"/>
    <mergeCell ref="AH110:AH111"/>
    <mergeCell ref="AJ110:AJ111"/>
    <mergeCell ref="AK110:AK111"/>
    <mergeCell ref="Z110:AB110"/>
    <mergeCell ref="A6:A106"/>
    <mergeCell ref="A107:AK107"/>
    <mergeCell ref="A108:AK108"/>
    <mergeCell ref="A109:A110"/>
    <mergeCell ref="B109:B110"/>
    <mergeCell ref="C109:T109"/>
    <mergeCell ref="U109:AL109"/>
    <mergeCell ref="H110:J110"/>
    <mergeCell ref="K110:M110"/>
    <mergeCell ref="N110:N111"/>
    <mergeCell ref="O110:O111"/>
    <mergeCell ref="P110:P111"/>
    <mergeCell ref="R110:R111"/>
    <mergeCell ref="S110:S111"/>
    <mergeCell ref="T110:T111"/>
    <mergeCell ref="AF4:AF5"/>
    <mergeCell ref="AG4:AG5"/>
    <mergeCell ref="AH4:AH5"/>
    <mergeCell ref="AJ4:AJ5"/>
    <mergeCell ref="AK4:AK5"/>
    <mergeCell ref="A2:AL2"/>
    <mergeCell ref="A3:A4"/>
    <mergeCell ref="B3:B4"/>
    <mergeCell ref="C3:T3"/>
    <mergeCell ref="U3:AL3"/>
    <mergeCell ref="H4:J4"/>
    <mergeCell ref="K4:M4"/>
    <mergeCell ref="N4:N5"/>
    <mergeCell ref="O4:O5"/>
    <mergeCell ref="AL4:AL5"/>
    <mergeCell ref="P4:P5"/>
    <mergeCell ref="R4:R5"/>
    <mergeCell ref="S4:S5"/>
    <mergeCell ref="T4:T5"/>
    <mergeCell ref="Z4:AB4"/>
    <mergeCell ref="AC4:AE4"/>
  </mergeCells>
  <phoneticPr fontId="2" type="noConversion"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9c7734-2f28-4031-bf39-f5a82dd5bcf5">
      <Terms xmlns="http://schemas.microsoft.com/office/infopath/2007/PartnerControls"/>
    </lcf76f155ced4ddcb4097134ff3c332f>
    <TaxCatchAll xmlns="24afb3a9-f650-4ccb-a617-443d7b096622" xsi:nil="true"/>
    <Date xmlns="dc9c7734-2f28-4031-bf39-f5a82dd5bcf5" xsi:nil="true"/>
    <Benelux xmlns="dc9c7734-2f28-4031-bf39-f5a82dd5bcf5">false</Benelux>
    <Theme xmlns="dc9c7734-2f28-4031-bf39-f5a82dd5bcf5" xsi:nil="true"/>
    <Ref_x002e_ExhaustoPrint xmlns="dc9c7734-2f28-4031-bf39-f5a82dd5bcf5" xsi:nil="true"/>
    <Langue xmlns="dc9c7734-2f28-4031-bf39-f5a82dd5bcf5">FR</Langue>
    <DETypology xmlns="dc9c7734-2f28-4031-bf39-f5a82dd5bcf5" xsi:nil="true"/>
    <_dlc_DocIdPersistId xmlns="24afb3a9-f650-4ccb-a617-443d7b096622" xsi:nil="true"/>
    <DSItalia0 xmlns="dc9c7734-2f28-4031-bf39-f5a82dd5bcf5">false</DSItalia0>
    <Extension xmlns="dc9c7734-2f28-4031-bf39-f5a82dd5bcf5">xlsx</Extension>
    <DSFrance xmlns="dc9c7734-2f28-4031-bf39-f5a82dd5bcf5">false</DSFrance>
    <Nomenclature xmlns="dc9c7734-2f28-4031-bf39-f5a82dd5bcf5">false</Nomenclature>
    <DSEspa_x00f1_a xmlns="dc9c7734-2f28-4031-bf39-f5a82dd5bcf5">false</DSEspa_x00f1_a>
    <ENTypology xmlns="dc9c7734-2f28-4031-bf39-f5a82dd5bcf5" xsi:nil="true"/>
    <DSItalia xmlns="dc9c7734-2f28-4031-bf39-f5a82dd5bcf5">false</DSItalia>
    <Brand xmlns="dc9c7734-2f28-4031-bf39-f5a82dd5bcf5" xsi:nil="true"/>
    <ESTypology xmlns="dc9c7734-2f28-4031-bf39-f5a82dd5bcf5" xsi:nil="true"/>
    <StatutProduit xmlns="dc9c7734-2f28-4031-bf39-f5a82dd5bcf5" xsi:nil="true"/>
    <FRTypology xmlns="dc9c7734-2f28-4031-bf39-f5a82dd5bcf5" xsi:nil="true"/>
    <Confidentialit_x00e9_ xmlns="dc9c7734-2f28-4031-bf39-f5a82dd5bcf5" xsi:nil="true"/>
    <b9b6fc76bba649bfbce9c2ed0d2b5896 xmlns="dc9c7734-2f28-4031-bf39-f5a82dd5bcf5">
      <Terms xmlns="http://schemas.microsoft.com/office/infopath/2007/PartnerControls"/>
    </b9b6fc76bba649bfbce9c2ed0d2b5896>
    <_dlc_DocId xmlns="24afb3a9-f650-4ccb-a617-443d7b096622">CMY4ZK6EYUJ3-1266353584-140623</_dlc_DocId>
    <_dlc_DocIdUrl xmlns="24afb3a9-f650-4ccb-a617-443d7b096622">
      <Url>https://groupealdes.sharepoint.com/sites/DocShareGroup/_layouts/15/DocIdRedir.aspx?ID=CMY4ZK6EYUJ3-1266353584-140623</Url>
      <Description>CMY4ZK6EYUJ3-1266353584-140623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142FDA0BB85B4684894864238EDC76" ma:contentTypeVersion="54" ma:contentTypeDescription="Create a new document." ma:contentTypeScope="" ma:versionID="99a6de61183a643b979a23107381e04f">
  <xsd:schema xmlns:xsd="http://www.w3.org/2001/XMLSchema" xmlns:xs="http://www.w3.org/2001/XMLSchema" xmlns:p="http://schemas.microsoft.com/office/2006/metadata/properties" xmlns:ns2="24afb3a9-f650-4ccb-a617-443d7b096622" xmlns:ns3="dc9c7734-2f28-4031-bf39-f5a82dd5bcf5" targetNamespace="http://schemas.microsoft.com/office/2006/metadata/properties" ma:root="true" ma:fieldsID="d825dc203e7de5a628600bf6e9f87cc2" ns2:_="" ns3:_="">
    <xsd:import namespace="24afb3a9-f650-4ccb-a617-443d7b096622"/>
    <xsd:import namespace="dc9c7734-2f28-4031-bf39-f5a82dd5bcf5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3:StatutProduit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_dlc_DocId" minOccurs="0"/>
                <xsd:element ref="ns2:_dlc_DocIdPersistId" minOccurs="0"/>
                <xsd:element ref="ns3:b9b6fc76bba649bfbce9c2ed0d2b5896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Extension" minOccurs="0"/>
                <xsd:element ref="ns3:MediaLengthInSeconds" minOccurs="0"/>
                <xsd:element ref="ns3:Confidentialit_x00e9_" minOccurs="0"/>
                <xsd:element ref="ns3:Langue" minOccurs="0"/>
                <xsd:element ref="ns3:Date" minOccurs="0"/>
                <xsd:element ref="ns3:Nomenclature" minOccurs="0"/>
                <xsd:element ref="ns3:lcf76f155ced4ddcb4097134ff3c332f" minOccurs="0"/>
                <xsd:element ref="ns3:Brand" minOccurs="0"/>
                <xsd:element ref="ns3:MediaServiceObjectDetectorVersions" minOccurs="0"/>
                <xsd:element ref="ns3:MediaServiceSearchProperties" minOccurs="0"/>
                <xsd:element ref="ns3:Benelux" minOccurs="0"/>
                <xsd:element ref="ns3:DSFrance" minOccurs="0"/>
                <xsd:element ref="ns3:DSEspa_x00f1_a" minOccurs="0"/>
                <xsd:element ref="ns3:DSItalia" minOccurs="0"/>
                <xsd:element ref="ns3:MediaServiceLocation" minOccurs="0"/>
                <xsd:element ref="ns3:Theme" minOccurs="0"/>
                <xsd:element ref="ns3:Ref_x002e_ExhaustoPrint" minOccurs="0"/>
                <xsd:element ref="ns3:ENTypology" minOccurs="0"/>
                <xsd:element ref="ns3:FRTypology" minOccurs="0"/>
                <xsd:element ref="ns3:ESTypology" minOccurs="0"/>
                <xsd:element ref="ns3:DETypology" minOccurs="0"/>
                <xsd:element ref="ns3:DSItalia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fb3a9-f650-4ccb-a617-443d7b096622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14" nillable="true" ma:displayName="Document ID Value" ma:description="The value of the document ID assigned to this item." ma:hidden="true" ma:indexed="true" ma:internalName="_dlc_DocId" ma:readOnly="true">
      <xsd:simpleType>
        <xsd:restriction base="dms:Text"/>
      </xsd:simpleType>
    </xsd:element>
    <xsd:element name="_dlc_DocIdPersistId" ma:index="16" nillable="true" ma:displayName="Conserver l’ID" ma:description="Conserver l’ID lors de l’ajout." ma:hidden="true" ma:internalName="_dlc_DocIdPersistId" ma:readOnly="false">
      <xsd:simpleType>
        <xsd:restriction base="dms:Boolean"/>
      </xsd:simpleType>
    </xsd:element>
    <xsd:element name="TaxCatchAll" ma:index="19" nillable="true" ma:displayName="Taxonomy Catch All Column" ma:hidden="true" ma:list="{1ea50862-73e9-4c22-89fe-c913e7e9688e}" ma:internalName="TaxCatchAll" ma:readOnly="false" ma:showField="CatchAllData" ma:web="24afb3a9-f650-4ccb-a617-443d7b096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c7734-2f28-4031-bf39-f5a82dd5bcf5" elementFormDefault="qualified">
    <xsd:import namespace="http://schemas.microsoft.com/office/2006/documentManagement/types"/>
    <xsd:import namespace="http://schemas.microsoft.com/office/infopath/2007/PartnerControls"/>
    <xsd:element name="StatutProduit" ma:index="4" nillable="true" ma:displayName="Product Status" ma:format="Dropdown" ma:internalName="StatutProduit">
      <xsd:simpleType>
        <xsd:restriction base="dms:Choice">
          <xsd:enumeration value="Active"/>
          <xsd:enumeration value="Not Activ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b9b6fc76bba649bfbce9c2ed0d2b5896" ma:index="18" nillable="true" ma:taxonomy="true" ma:internalName="b9b6fc76bba649bfbce9c2ed0d2b5896" ma:taxonomyFieldName="Tags" ma:displayName="Tags" ma:readOnly="false" ma:default="" ma:fieldId="{b9b6fc76-bba6-49bf-bce9-c2ed0d2b5896}" ma:taxonomyMulti="true" ma:sspId="85f49711-52df-41bf-9eef-54691d54bc0b" ma:termSetId="fe779274-71b4-4930-bae2-126890461c5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xtension" ma:index="26" nillable="true" ma:displayName="Extension" ma:format="Dropdown" ma:internalName="Extension">
      <xsd:simpleType>
        <xsd:restriction base="dms:Text">
          <xsd:maxLength value="255"/>
        </xsd:restriction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Confidentialit_x00e9_" ma:index="28" nillable="true" ma:displayName="Confidentiality" ma:format="Dropdown" ma:internalName="Confidentialit_x00e9_">
      <xsd:simpleType>
        <xsd:restriction base="dms:Choice">
          <xsd:enumeration value="Internal"/>
        </xsd:restriction>
      </xsd:simpleType>
    </xsd:element>
    <xsd:element name="Langue" ma:index="29" nillable="true" ma:displayName="Language" ma:format="Dropdown" ma:internalName="Langue">
      <xsd:simpleType>
        <xsd:restriction base="dms:Text">
          <xsd:maxLength value="255"/>
        </xsd:restriction>
      </xsd:simpleType>
    </xsd:element>
    <xsd:element name="Date" ma:index="30" nillable="true" ma:displayName="Date" ma:default="[today]" ma:format="DateOnly" ma:internalName="Date">
      <xsd:simpleType>
        <xsd:restriction base="dms:DateTime"/>
      </xsd:simpleType>
    </xsd:element>
    <xsd:element name="Nomenclature" ma:index="31" nillable="true" ma:displayName="Nomenclature" ma:default="0" ma:format="Dropdown" ma:internalName="Nomenclature">
      <xsd:simpleType>
        <xsd:restriction base="dms:Boolean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85f49711-52df-41bf-9eef-54691d54bc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rand" ma:index="34" nillable="true" ma:displayName="Brand" ma:format="Dropdown" ma:indexed="true" ma:internalName="Brand">
      <xsd:simpleType>
        <xsd:restriction base="dms:Choice">
          <xsd:enumeration value="Aldes"/>
          <xsd:enumeration value="Exhausto"/>
          <xsd:enumeration value="Aereco"/>
        </xsd:restriction>
      </xsd:simpleType>
    </xsd:element>
    <xsd:element name="MediaServiceObjectDetectorVersions" ma:index="3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enelux" ma:index="37" nillable="true" ma:displayName="Benelux" ma:default="0" ma:format="Dropdown" ma:internalName="Benelux">
      <xsd:simpleType>
        <xsd:restriction base="dms:Boolean"/>
      </xsd:simpleType>
    </xsd:element>
    <xsd:element name="DSFrance" ma:index="38" nillable="true" ma:displayName="DS France" ma:default="0" ma:format="Dropdown" ma:internalName="DSFrance">
      <xsd:simpleType>
        <xsd:restriction base="dms:Boolean"/>
      </xsd:simpleType>
    </xsd:element>
    <xsd:element name="DSEspa_x00f1_a" ma:index="39" nillable="true" ma:displayName="DS España" ma:default="0" ma:format="Dropdown" ma:internalName="DSEspa_x00f1_a">
      <xsd:simpleType>
        <xsd:restriction base="dms:Boolean"/>
      </xsd:simpleType>
    </xsd:element>
    <xsd:element name="DSItalia" ma:index="40" nillable="true" ma:displayName="DS Italia" ma:default="0" ma:format="Dropdown" ma:internalName="DSItalia">
      <xsd:simpleType>
        <xsd:restriction base="dms:Boolean"/>
      </xsd:simpleType>
    </xsd:element>
    <xsd:element name="MediaServiceLocation" ma:index="41" nillable="true" ma:displayName="Location" ma:description="" ma:indexed="true" ma:internalName="MediaServiceLocation" ma:readOnly="true">
      <xsd:simpleType>
        <xsd:restriction base="dms:Text"/>
      </xsd:simpleType>
    </xsd:element>
    <xsd:element name="Theme" ma:index="42" nillable="true" ma:displayName="Theme" ma:description="Metadatas" ma:format="Dropdown" ma:internalName="Theme">
      <xsd:simpleType>
        <xsd:restriction base="dms:Text">
          <xsd:maxLength value="255"/>
        </xsd:restriction>
      </xsd:simpleType>
    </xsd:element>
    <xsd:element name="Ref_x002e_ExhaustoPrint" ma:index="43" nillable="true" ma:displayName="Ref. Exhausto Print" ma:format="Dropdown" ma:internalName="Ref_x002e_ExhaustoPrint">
      <xsd:simpleType>
        <xsd:restriction base="dms:Text">
          <xsd:maxLength value="255"/>
        </xsd:restriction>
      </xsd:simpleType>
    </xsd:element>
    <xsd:element name="ENTypology" ma:index="44" nillable="true" ma:displayName="EN Typology" ma:format="Dropdown" ma:internalName="ENTypology">
      <xsd:simpleType>
        <xsd:restriction base="dms:Text">
          <xsd:maxLength value="255"/>
        </xsd:restriction>
      </xsd:simpleType>
    </xsd:element>
    <xsd:element name="FRTypology" ma:index="45" nillable="true" ma:displayName="FR Typology" ma:format="Dropdown" ma:internalName="FRTypology">
      <xsd:simpleType>
        <xsd:restriction base="dms:Text">
          <xsd:maxLength value="255"/>
        </xsd:restriction>
      </xsd:simpleType>
    </xsd:element>
    <xsd:element name="ESTypology" ma:index="46" nillable="true" ma:displayName="ES Typology" ma:format="Dropdown" ma:internalName="ESTypology">
      <xsd:simpleType>
        <xsd:restriction base="dms:Text">
          <xsd:maxLength value="255"/>
        </xsd:restriction>
      </xsd:simpleType>
    </xsd:element>
    <xsd:element name="DETypology" ma:index="47" nillable="true" ma:displayName="DE Typology" ma:format="Dropdown" ma:internalName="DETypology">
      <xsd:simpleType>
        <xsd:restriction base="dms:Text">
          <xsd:maxLength value="255"/>
        </xsd:restriction>
      </xsd:simpleType>
    </xsd:element>
    <xsd:element name="DSItalia0" ma:index="48" nillable="true" ma:displayName="DS Italia" ma:default="0" ma:format="Dropdown" ma:internalName="DSItalia0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2A36A3-0CD7-47F8-8349-78ED779709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1ADFA0-91C9-492E-BB17-5F3C9340A54C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63913fd2-b53c-4d67-9f6a-ff0ae6b2b5c9"/>
    <ds:schemaRef ds:uri="http://schemas.openxmlformats.org/package/2006/metadata/core-properties"/>
    <ds:schemaRef ds:uri="http://schemas.microsoft.com/office/infopath/2007/PartnerControls"/>
    <ds:schemaRef ds:uri="9ddf4bd0-4746-4319-9e34-b8474d5c8691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B0C4E8-F3E5-40AB-8EAB-A32474099D56}"/>
</file>

<file path=customXml/itemProps4.xml><?xml version="1.0" encoding="utf-8"?>
<ds:datastoreItem xmlns:ds="http://schemas.openxmlformats.org/officeDocument/2006/customXml" ds:itemID="{5ECC6AE4-CCFE-4C34-913B-ECDED3BE83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 Table-Turbo Hi-Multi SP</vt:lpstr>
      <vt:lpstr>Data Table-Super Hi-Multi+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Hisense</dc:creator>
  <cp:keywords/>
  <dc:description/>
  <cp:lastModifiedBy>Paupe Steven</cp:lastModifiedBy>
  <cp:revision/>
  <dcterms:created xsi:type="dcterms:W3CDTF">2020-06-02T13:00:58Z</dcterms:created>
  <dcterms:modified xsi:type="dcterms:W3CDTF">2025-02-12T15:54:44Z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0x010100CC142FDA0BB85B4684894864238EDC76</vt:lpwstr>
  </property>
  <property fmtid="{D5CDD505-2E9C-101B-9397-08002B2CF9AE}" pid="3" name="MediaServiceImageTags">
    <vt:lpwstr/>
  </property>
  <property fmtid="{D5CDD505-2E9C-101B-9397-08002B2CF9AE}" pid="4" name="_dlc_DocIdItemGuid">
    <vt:lpwstr>d92ec503-6949-4084-b4c4-25d7efb97034</vt:lpwstr>
  </property>
  <property fmtid="{D5CDD505-2E9C-101B-9397-08002B2CF9AE}" pid="5" name="Tags">
    <vt:lpwstr/>
  </property>
</Properties>
</file>